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862" activeTab="0"/>
  </bookViews>
  <sheets>
    <sheet name="fin.BŪKLĖS" sheetId="1" r:id="rId1"/>
    <sheet name="Veiklos rezultatų ataskaita" sheetId="2" r:id="rId2"/>
    <sheet name="Grynojo turto pokyčių" sheetId="3" r:id="rId3"/>
    <sheet name="Mokėt.sumos" sheetId="4" r:id="rId4"/>
    <sheet name="Gaut.sumos" sheetId="5" r:id="rId5"/>
    <sheet name="Pinigų srautų" sheetId="6" r:id="rId6"/>
    <sheet name="AR.8 Atsargos" sheetId="7" r:id="rId7"/>
    <sheet name="AR.10 Kitos pajamos" sheetId="8" r:id="rId8"/>
    <sheet name="AR.12 IMT" sheetId="9" r:id="rId9"/>
    <sheet name="AR.20-4fin.sumos" sheetId="10" r:id="rId10"/>
    <sheet name="AR.20-5fin.sumu likučiai" sheetId="11" r:id="rId11"/>
    <sheet name="Lapas2" sheetId="12" r:id="rId12"/>
    <sheet name="Lapas4" sheetId="13" r:id="rId13"/>
  </sheets>
  <definedNames>
    <definedName name="_ftn1" localSheetId="2">'Grynojo turto pokyčių'!$A$20</definedName>
    <definedName name="_ftnref1" localSheetId="2">'Grynojo turto pokyčių'!#REF!</definedName>
    <definedName name="_xlnm.Print_Area" localSheetId="9">'AR.20-4fin.sumos'!$A$1:$M$29</definedName>
    <definedName name="_xlnm.Print_Area" localSheetId="6">'AR.8 Atsargos'!$A$1:$J$35</definedName>
    <definedName name="_xlnm.Print_Area" localSheetId="2">'Grynojo turto pokyčių'!$A$1:$J$41</definedName>
    <definedName name="_xlnm.Print_Titles" localSheetId="8">'AR.12 IMT'!$9:$11</definedName>
    <definedName name="_xlnm.Print_Titles" localSheetId="9">'AR.20-4fin.sumos'!$11:$13</definedName>
    <definedName name="_xlnm.Print_Titles" localSheetId="6">'AR.8 Atsargos'!$9:$11</definedName>
    <definedName name="_xlnm.Print_Titles" localSheetId="5">'Pinigų srautų'!$17:$20</definedName>
  </definedNames>
  <calcPr fullCalcOnLoad="1"/>
</workbook>
</file>

<file path=xl/sharedStrings.xml><?xml version="1.0" encoding="utf-8"?>
<sst xmlns="http://schemas.openxmlformats.org/spreadsheetml/2006/main" count="1102" uniqueCount="594">
  <si>
    <t>3-iojo VSAFAS „Veiklos rezultatų ataskaita“</t>
  </si>
  <si>
    <r>
      <t>2</t>
    </r>
    <r>
      <rPr>
        <sz val="10"/>
        <rFont val="Times New Roman"/>
        <family val="1"/>
      </rPr>
      <t xml:space="preserve"> priedas</t>
    </r>
  </si>
  <si>
    <t>(Žemesniojo lygio viešojo sektoriaus subjektų, išskyrus mokesčių fondus ir išteklių fondus (įskaitant socialinės apsaugos fondus), veiklos rezultatų ataskaitos forma)</t>
  </si>
  <si>
    <t>Šiaulių Gegužių pagrindinė mokykla</t>
  </si>
  <si>
    <t>(viešojo sektoriaus subjekto arba viešojo sektoriaus subjektų grupės pavadinimas)</t>
  </si>
  <si>
    <t xml:space="preserve"> 190532281 S.Dariaus ir S.Girėno 22, Šiauliai</t>
  </si>
  <si>
    <t>(viešojo sektoriaus subjekto, parengusio veiklos rezultatų ataskaitą</t>
  </si>
  <si>
    <t>arba konsoliduotąją veiklos rezultatų ataskaitą,  kodas, adresas)</t>
  </si>
  <si>
    <t>VEIKLOS REZULTATŲ ATASKAITA</t>
  </si>
  <si>
    <r>
      <t>(</t>
    </r>
    <r>
      <rPr>
        <sz val="10"/>
        <color indexed="56"/>
        <rFont val="TimesNewRoman,Bold"/>
        <family val="0"/>
      </rPr>
      <t>d</t>
    </r>
    <r>
      <rPr>
        <sz val="10"/>
        <rFont val="TimesNewRoman,Bold"/>
        <family val="0"/>
      </rPr>
      <t>ata)</t>
    </r>
  </si>
  <si>
    <t>Pateikimo valiuta ir tikslumas: 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</si>
  <si>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</si>
  <si>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</si>
  <si>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</si>
  <si>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</si>
  <si>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</si>
  <si>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</si>
  <si>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</si>
  <si>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</si>
  <si>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</si>
  <si>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</si>
  <si>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</si>
  <si>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</si>
  <si>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</si>
  <si>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</si>
  <si>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</si>
  <si>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</si>
  <si>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</si>
  <si>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</si>
  <si>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</si>
  <si>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</si>
  <si>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</si>
  <si>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</si>
  <si>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</si>
  <si>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</si>
  <si>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</si>
  <si>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</si>
  <si>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</si>
  <si>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</si>
  <si>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</si>
  <si>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</si>
  <si>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</si>
  <si>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</si>
  <si>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</si>
  <si>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</si>
  <si>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</si>
  <si>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</si>
  <si>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</si>
  <si>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</si>
  <si>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</si>
  <si>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</si>
  <si>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</si>
  <si>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</si>
  <si>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</si>
  <si>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</si>
  <si>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</si>
  <si>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</si>
  <si>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</si>
  <si>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</si>
  <si>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</si>
  <si>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</si>
  <si>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</si>
  <si>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</si>
  <si>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</si>
  <si>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</si>
  <si>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</si>
  <si>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</si>
  <si>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</si>
  <si>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</si>
  <si>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</si>
  <si>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</si>
  <si>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</si>
  <si>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</si>
  <si>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</si>
  <si>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</si>
  <si>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</si>
  <si>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</si>
  <si>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</si>
  <si>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</si>
  <si>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</si>
  <si>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</si>
  <si>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</si>
  <si>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</si>
  <si>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</si>
  <si>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</si>
  <si>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</si>
  <si>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</si>
  <si>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</si>
  <si>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</si>
  <si>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</si>
  <si>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</si>
  <si>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</si>
  <si>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</si>
  <si>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</si>
  <si>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</si>
  <si>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</si>
  <si>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</si>
  <si>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</si>
  <si>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</si>
  <si>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</si>
  <si>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Progimnazjos direktorė</t>
  </si>
  <si>
    <t>Silvija Baranauskienė</t>
  </si>
  <si>
    <t>Progimnazijos direktorė</t>
  </si>
  <si>
    <t>(vardas ir pavardė)</t>
  </si>
  <si>
    <t>Vyr.buhalterė</t>
  </si>
  <si>
    <t>Vitalija Brazdžiūnienė</t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</si>
  <si>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</si>
  <si>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</si>
  <si>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</si>
  <si>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Šiaulių Gegužių progimnazija</t>
  </si>
  <si>
    <t>190532281, S. Dariaus ir S. Girėno g.  22, Šiauliai</t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</si>
  <si>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</si>
  <si>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</si>
  <si>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</si>
  <si>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</si>
  <si>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</si>
  <si>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</si>
  <si>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</si>
  <si>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</si>
  <si>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</si>
  <si>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</si>
  <si>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</si>
  <si>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</si>
  <si>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</si>
  <si>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</si>
  <si>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</si>
  <si>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</si>
  <si>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</si>
  <si>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</si>
  <si>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</si>
  <si>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</si>
  <si>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</si>
  <si>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</si>
  <si>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</si>
  <si>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</si>
  <si>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</si>
  <si>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</si>
  <si>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</si>
  <si>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</si>
  <si>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</si>
  <si>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</si>
  <si>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</si>
  <si>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</si>
  <si>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</si>
  <si>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</si>
  <si>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</si>
  <si>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</si>
  <si>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</si>
  <si>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</si>
  <si>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</si>
  <si>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</si>
  <si>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Mineraliniai ištekliai ir 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</si>
  <si>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</si>
  <si>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</si>
  <si>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</si>
  <si>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</si>
  <si>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</si>
  <si>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</si>
  <si>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</si>
  <si>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</si>
  <si>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</si>
  <si>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</si>
  <si>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</si>
  <si>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</si>
  <si>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</si>
  <si>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</si>
  <si>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</si>
  <si>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</si>
  <si>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</si>
  <si>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</si>
  <si>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</si>
  <si>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</si>
  <si>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</si>
  <si>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</si>
  <si>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</si>
  <si>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</si>
  <si>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</si>
  <si>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</si>
  <si>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</si>
  <si>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</si>
  <si>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</si>
  <si>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</si>
  <si>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</si>
  <si>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</si>
  <si>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</si>
  <si>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</si>
  <si>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</si>
  <si>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</si>
  <si>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</si>
  <si>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</si>
  <si>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</si>
  <si>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</si>
  <si>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</si>
  <si>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</si>
  <si>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</si>
  <si>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</si>
  <si>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</si>
  <si>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</si>
  <si>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</si>
  <si>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</si>
  <si>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</si>
  <si>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</si>
  <si>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</si>
  <si>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</si>
  <si>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</si>
  <si>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</si>
  <si>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</si>
  <si>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</si>
  <si>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</si>
  <si>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</si>
  <si>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</si>
  <si>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</si>
  <si>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</si>
  <si>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</si>
  <si>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</si>
  <si>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</si>
  <si>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</si>
  <si>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</si>
  <si>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</si>
  <si>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</si>
  <si>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(parašas)</t>
  </si>
  <si>
    <t>Iš viso</t>
  </si>
  <si>
    <t>(teisės aktais įpareigoto pasirašyti asmens pareigų pavadinimas)</t>
  </si>
  <si>
    <t>4-ojo VSAFAS „Grynojo turto pokyčių ataskaita“</t>
  </si>
  <si>
    <t>1 priedas</t>
  </si>
  <si>
    <t>(Grynojo turto pokyčių ataskaitos forma)</t>
  </si>
  <si>
    <t>____________________________________________________________________________</t>
  </si>
  <si>
    <t>190532281    S.Dariaus ir S. Girėno 22, Šiauliai</t>
  </si>
  <si>
    <t>(viešojo sektoriaus subjekto, parengusio grynojo turto pokyčių ataskaitą arba konsoliduotąją grynojo turto pokyčių ataskaitą, kodas, adresas)</t>
  </si>
  <si>
    <t xml:space="preserve">GRYNOJO TURTO POKYČIŲ ATASKAITA  * </t>
  </si>
  <si>
    <t>Pateikimo valiuta ir tikslumas: litais arba tūkstančiais litų</t>
  </si>
  <si>
    <t>Pasta-bos Nr.</t>
  </si>
  <si>
    <t>Tenka kontroliuojančiam subjektui</t>
  </si>
  <si>
    <t>Mažu-mos dalis</t>
  </si>
  <si>
    <t>Kiti rezer-vai</t>
  </si>
  <si>
    <t>Tikrosios vertės rezervo likutis, gautas perėmus ilgalaikį turtą iš kito viešojo sektoriaus subjekto</t>
  </si>
  <si>
    <t>x</t>
  </si>
  <si>
    <t>Tikrosios vertės rezervo likutis, perduotas perleidus ilgalaikį turtą kitam subjektui</t>
  </si>
  <si>
    <t>Kitos tikrosios vertės rezervo padidėjimo (sumažėjimo) sumos</t>
  </si>
  <si>
    <t xml:space="preserve">Kiti sudaryti rezervai </t>
  </si>
  <si>
    <t>Kiti panaudoti rezervai</t>
  </si>
  <si>
    <t>Dalininkų (nuosavo) kapitalo padidėjimo (sumažėjimo) sumos</t>
  </si>
  <si>
    <t>Ataskaitinio laikotarpio grynasis perviršis ar deficitas</t>
  </si>
  <si>
    <t>Dalininkų kapitalo padidėjimo (sumažėjimo) sumos</t>
  </si>
  <si>
    <t>* Pažymėti ataskaitos laukai nepildomi</t>
  </si>
  <si>
    <t>17-ojo VSAFAS „Finansinis turtas ir finansiniai įsipareigojimai“</t>
  </si>
  <si>
    <t>12 priedas</t>
  </si>
  <si>
    <t>(Informacijos apie kai kurias trumpalaikes mokėtinas sumas pateikimo žemesniojo ir aukštesniojo lygių finansinių ataskaitų aiškinamajame rašte forma)</t>
  </si>
  <si>
    <t>INFORMACIJA APIE KAI KURIAS TRUMPALAIKES MOKĖTINAS SUMAS</t>
  </si>
  <si>
    <t>Šiualių Gegužių progimnazija</t>
  </si>
  <si>
    <t>Straipsnio pavadinimas</t>
  </si>
  <si>
    <t>iš viso</t>
  </si>
  <si>
    <t>tarp jų viešojo sektoriaus subjektams</t>
  </si>
  <si>
    <t>tarp jų kontroliuojamiems ir asocijuotiesiems ne viešojo sektoriaus subjektams</t>
  </si>
  <si>
    <t>1.</t>
  </si>
  <si>
    <t>2.</t>
  </si>
  <si>
    <t>3.</t>
  </si>
  <si>
    <t>3.1.</t>
  </si>
  <si>
    <t>Sukauptos finansavimo sąnaudos</t>
  </si>
  <si>
    <t>3.2.</t>
  </si>
  <si>
    <t>Sukauptos atostoginių sąnaudos</t>
  </si>
  <si>
    <t>3.3.</t>
  </si>
  <si>
    <t>Kitos sukauptos sąnaudos</t>
  </si>
  <si>
    <t>3.4.</t>
  </si>
  <si>
    <t>Kitos sukauptos mokėtinos sumos</t>
  </si>
  <si>
    <t>4.</t>
  </si>
  <si>
    <t>4.1.</t>
  </si>
  <si>
    <t>Mokėtini veiklos mokesčiai</t>
  </si>
  <si>
    <t>4.2.</t>
  </si>
  <si>
    <t>Gauti išankstiniai apmokėjimai</t>
  </si>
  <si>
    <t>4.2.1</t>
  </si>
  <si>
    <t>Mokesčių gautų avansu, sumos</t>
  </si>
  <si>
    <t>4.2.2</t>
  </si>
  <si>
    <t>Socialinių įmokų, gautų avansu, sumos</t>
  </si>
  <si>
    <t>4.2.3</t>
  </si>
  <si>
    <t>Kitri gauti išankstiniai mokėjimai</t>
  </si>
  <si>
    <t>Kitos mokėtinos sumos</t>
  </si>
  <si>
    <t>5.</t>
  </si>
  <si>
    <t>Kai kurių trumpalaikių mokėtinų sumų balansinė vertė (1+2+3+4)</t>
  </si>
  <si>
    <t>______________________________</t>
  </si>
  <si>
    <t>7 priedas</t>
  </si>
  <si>
    <t>(Informacijos apie per vienus metus gautinas sumas, pateikimo žemesniojo ir aukštesniojo lygių finansinių ataskaitų aiškinamajame rašte forma)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</si>
  <si>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</si>
  <si>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</si>
  <si>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</si>
  <si>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</si>
  <si>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</si>
  <si>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1.2.</t>
  </si>
  <si>
    <t>Gautini mokesčiai ir socialinės įmokos </t>
  </si>
  <si>
    <t>1.2.1.</t>
  </si>
  <si>
    <t>Gautini mokesčiai</t>
  </si>
  <si>
    <t>1.2.2.</t>
  </si>
  <si>
    <t>Gautinos socialinės įmokos</t>
  </si>
  <si>
    <t>1.3.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</si>
  <si>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</si>
  <si>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</si>
  <si>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</si>
  <si>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</si>
  <si>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</si>
  <si>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</si>
  <si>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</si>
  <si>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</si>
  <si>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</si>
  <si>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</si>
  <si>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Kitos</t>
  </si>
  <si>
    <t>1.4.</t>
  </si>
  <si>
    <t>Gautinos sumos už konfiskuotą turtą, baudos ir kitos netesybos</t>
  </si>
  <si>
    <t>1.5.</t>
  </si>
  <si>
    <t>1.5.1.</t>
  </si>
  <si>
    <t>Iš biudžeto</t>
  </si>
  <si>
    <t>1.5.2.</t>
  </si>
  <si>
    <t>1.6.</t>
  </si>
  <si>
    <t>Kitos gautinos sumos (GPM)</t>
  </si>
  <si>
    <t>Per vienus metus gautinų sumų nuvertėjimas ataskaitinio laikotarpio pabaigoje</t>
  </si>
  <si>
    <t>Gautini mokesčių ir socialinų įmokų nevertėjimas</t>
  </si>
  <si>
    <t xml:space="preserve">   2.1.1</t>
  </si>
  <si>
    <t>Gautinų mokesčių nevertėjimas</t>
  </si>
  <si>
    <t xml:space="preserve">   2.1.2</t>
  </si>
  <si>
    <t>Gautinos socialinės įmokų nevertėjimas</t>
  </si>
  <si>
    <t>Gautinų fionansavimo sumų nuvertėjimas</t>
  </si>
  <si>
    <t>Gautinų sumų už parduotas prekes nuvertėjimas</t>
  </si>
  <si>
    <t>Sukauptos gautinų sumų nevertėjimas</t>
  </si>
  <si>
    <t>Kitos gautinų sumų nevertėjimas</t>
  </si>
  <si>
    <t>Per vienus metus gautinų sumų balansinė vertė (1-2)</t>
  </si>
  <si>
    <t>_____________________________</t>
  </si>
  <si>
    <t>5-ojo VSAFAS „Pinigų srautų ataskaita“</t>
  </si>
  <si>
    <t>(Žemesniojo lygio viešojo sektoriaus subjektų, išskyrus mokesčių fondus ir išteklių fondus, pinigų srautų ataskaitos forma)</t>
  </si>
  <si>
    <t>Šiaulių Gegužių  progimnazija, 190532281</t>
  </si>
  <si>
    <t xml:space="preserve"> S.Dariaus ir S.Girėno 22, Šiauliai</t>
  </si>
  <si>
    <t>(viešojo sektoriaus subjekto, parengusio pinigų srautų ataskaitą (konsoliduotąją pinigų srautų ataskaitą), kodas, adresas)</t>
  </si>
  <si>
    <t>PINIGŲ SRAUTŲ ATASKAITA</t>
  </si>
  <si>
    <t xml:space="preserve">               Pateikimo valiuta ir tikslumas: litais arba tūkstančiais litų</t>
  </si>
  <si>
    <t>Tiesioginiai pinigų srautai</t>
  </si>
  <si>
    <t>Netiesioginiai pinigų srautai</t>
  </si>
  <si>
    <t>Netiesioginiaipinigų srautai</t>
  </si>
  <si>
    <t>3</t>
  </si>
  <si>
    <t>PAGRINDINĖS VEIKLOS PINIGŲ SRAUTAI</t>
  </si>
  <si>
    <t>Įplaukos</t>
  </si>
  <si>
    <t>Finansavimo sumos kitoms išlaidoms: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</si>
  <si>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</si>
  <si>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</si>
  <si>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</si>
  <si>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</si>
  <si>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</si>
  <si>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</si>
  <si>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</si>
  <si>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Iš socialinių įmokų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</si>
  <si>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</si>
  <si>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</si>
  <si>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</si>
  <si>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</si>
  <si>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</si>
  <si>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</si>
  <si>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</si>
  <si>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</si>
  <si>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</si>
  <si>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</si>
  <si>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</si>
  <si>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</si>
  <si>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</si>
  <si>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t>Asignavimų valdytojų programų vykdytojams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</si>
  <si>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</si>
  <si>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</si>
  <si>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</si>
  <si>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</si>
  <si>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</si>
  <si>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</si>
  <si>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</si>
  <si>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</si>
  <si>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</si>
  <si>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</si>
  <si>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</si>
  <si>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</si>
  <si>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</si>
  <si>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</si>
  <si>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</si>
  <si>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</si>
  <si>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</si>
  <si>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</si>
  <si>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</si>
  <si>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</si>
  <si>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</si>
  <si>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</si>
  <si>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</si>
  <si>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</si>
  <si>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Investicijos į kontroliuojamus ir asocijuotuosius subjektus</t>
  </si>
  <si>
    <t>Investicijos į ne nuosavybės vertybinius popierius</t>
  </si>
  <si>
    <t>Investicijos į kitą finansinį turtą</t>
  </si>
  <si>
    <t>Ilgalaikio finansinio turto perleidimas:</t>
  </si>
  <si>
    <t>IV.3</t>
  </si>
  <si>
    <t>Po vienų metų gautinų sumų (padidėjimas) sumažėjimas</t>
  </si>
  <si>
    <t>Ilgalaikių terminuotųjų indėlių (padidėjimas) sumažėjimas</t>
  </si>
  <si>
    <t>Kito ilgalaikio finansinio turto (padidėjimas) sumažėjimas</t>
  </si>
  <si>
    <t>Kito ilgalaikio turto (padidėjimas) sumažėjimas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</si>
  <si>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</si>
  <si>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</si>
  <si>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</si>
  <si>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</si>
  <si>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>Gautos finansavimo sumos ilgalaikiam ir biologiniam turtui įsigyti:</t>
  </si>
  <si>
    <t>Iš ES, užsienio valstybių ir tarptautinių  organizacijų</t>
  </si>
  <si>
    <t>IV.4</t>
  </si>
  <si>
    <t xml:space="preserve">Grąžintos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</si>
  <si>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</si>
  <si>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</si>
  <si>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</si>
  <si>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</si>
  <si>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</si>
  <si>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</si>
  <si>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(parašas) </t>
  </si>
  <si>
    <t>Vyr buhalterė</t>
  </si>
  <si>
    <t>(Vyr. buhalterė)</t>
  </si>
  <si>
    <t>8-ojo VSAFAS „Atsargos“</t>
  </si>
  <si>
    <t>(Informacijos apie balansinę atsargų vertę pateikimo žemesniojo lygio finansinių ataskaitų aiškinamajame rašte forma)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</si>
  <si>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</si>
  <si>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</si>
  <si>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</si>
  <si>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</si>
  <si>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</si>
  <si>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</si>
  <si>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</si>
  <si>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2.1.</t>
  </si>
  <si>
    <t>įsigyto turto įsigijimo savikaina</t>
  </si>
  <si>
    <t>2.2.</t>
  </si>
  <si>
    <t>nemokamai gautų atsargų įsigijimo savikaina atsargų 10791,11+22,05</t>
  </si>
  <si>
    <t>Atsargų sumažėjimas per ataskaitinį laikotarpį  (3.1+3.2+3.3+3.4)</t>
  </si>
  <si>
    <t>Parduota</t>
  </si>
  <si>
    <t>Perleista (paskirstyta)</t>
  </si>
  <si>
    <t>Sunaudota veikloje</t>
  </si>
  <si>
    <t>Kiti nurašymai</t>
  </si>
  <si>
    <t>Pergrupavimai (+/-)</t>
  </si>
  <si>
    <t>Atsargų įsigijimo vertė ataskaitinio laikotarpio pabaigoje (1+2-3+/-4)</t>
  </si>
  <si>
    <t>6.</t>
  </si>
  <si>
    <t>Atsargų nuvertėjimas ataskaitinio laikotarpio pradžioje</t>
  </si>
  <si>
    <t>7.</t>
  </si>
  <si>
    <t>Nemokamai arba už simbolinį atlygį gautų atsargų sukaupta nuvertėjimo suma (iki perdavimo)</t>
  </si>
  <si>
    <t>8.</t>
  </si>
  <si>
    <r>
      <t>Atsargų nuvertėjimas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per ataskaitinį laikotarpį </t>
    </r>
  </si>
  <si>
    <t>9.</t>
  </si>
  <si>
    <r>
      <t>Atsargų nuvertėjimo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atkūrimo per ataskaitinį laikotarpį suma</t>
    </r>
  </si>
  <si>
    <t>10.</t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</si>
  <si>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</si>
  <si>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</si>
  <si>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</si>
  <si>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</si>
  <si>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</si>
  <si>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11.</t>
  </si>
  <si>
    <t>Nuvertėjimo pergrupavimai (+/-)</t>
  </si>
  <si>
    <t>12.</t>
  </si>
  <si>
    <t>Atsargų nuvertėjimas ataskaitinio laikotarpio pabaigoje (6+7+8-9-10+/-11)</t>
  </si>
  <si>
    <t>13.</t>
  </si>
  <si>
    <t>Atsargų balansinė vertė ataskaitinio laikotarpio pabaigoje (5-12)</t>
  </si>
  <si>
    <t>14.</t>
  </si>
  <si>
    <t>Atsargų balansinė vertė ataskaitinio laikotarpio pradžioje (1-6)</t>
  </si>
  <si>
    <t>*Reikšmingos sumos turi būti detalizuojamos aiškinamojo rašto tekste.</t>
  </si>
  <si>
    <t>Rengėjas:</t>
  </si>
  <si>
    <t>( Vardas, pavardė, parašas )</t>
  </si>
  <si>
    <t>10-ojo VSAFAS „Kitos pajamos“</t>
  </si>
  <si>
    <t xml:space="preserve">        2 priedas</t>
  </si>
  <si>
    <t>(Informacijos apie pagrindinės veiklos kitas pajamas ir kitos veiklos pajamas pateikimo žemesniojo ir aukštesniojo lygių finansinių ataskaitų aiškinamajame rašte forma)</t>
  </si>
  <si>
    <t>ŠIAULIŲ GEGUŽIŲ PROGIMNAZIJA</t>
  </si>
  <si>
    <t>KITOS PAJAMOS*</t>
  </si>
  <si>
    <t>1.1.</t>
  </si>
  <si>
    <t>Pajamos iš rinkliavų</t>
  </si>
  <si>
    <t>Pajamos iš administracinių baudų</t>
  </si>
  <si>
    <t>Pajamos iš dividendų</t>
  </si>
  <si>
    <t>Pajamos iš atsargų pardavimo</t>
  </si>
  <si>
    <r>
      <t xml:space="preserve">Ilgalaikio materialiojo, </t>
    </r>
    <r>
      <rPr>
        <sz val="10"/>
        <color indexed="56"/>
        <rFont val="Times New Roman"/>
        <family val="1"/>
      </rPr>
      <t>nematerialiojo</t>
    </r>
    <r>
      <rPr>
        <sz val="10"/>
        <rFont val="Times New Roman"/>
        <family val="1"/>
      </rPr>
      <t xml:space="preserve"> ir biologinio turto pardavimo pelnas</t>
    </r>
  </si>
  <si>
    <t>Suteiktų paslaugų pajamos**</t>
  </si>
  <si>
    <t>1.7.</t>
  </si>
  <si>
    <t xml:space="preserve">Pajamos iš atsargų pardavimo </t>
  </si>
  <si>
    <t>2.3.</t>
  </si>
  <si>
    <t>Nuomos pajamos</t>
  </si>
  <si>
    <t>2.4.</t>
  </si>
  <si>
    <t>Suteiktų paslaugų, išskyrus nuomą, pajamos**</t>
  </si>
  <si>
    <t>2.5.</t>
  </si>
  <si>
    <t>* Reikšmingos sumos turi būti detalizuojamos aiškinamojo rašto tekste.</t>
  </si>
  <si>
    <t>** Nurodoma, kokios tai paslaugos, ir, jei suma reikšminga, ji detalizuojama aiškinamojo rašto tekste.</t>
  </si>
  <si>
    <t xml:space="preserve"> Vitalija Brazdžiūnienė</t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</si>
  <si>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</si>
  <si>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</si>
  <si>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</si>
  <si>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</si>
  <si>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</si>
  <si>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</si>
  <si>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</si>
  <si>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</si>
  <si>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Kitas ilgalaikis materialusis turtas</t>
  </si>
  <si>
    <t>Nebaigta statyba</t>
  </si>
  <si>
    <t>Išanksti-niai apmo-kėjimai</t>
  </si>
  <si>
    <t>Gyvena-mieji</t>
  </si>
  <si>
    <t>Kiti pastatai</t>
  </si>
  <si>
    <t>Kitos vertybės</t>
  </si>
  <si>
    <t>Įsigijimo ar pasigaminimo savikaina ataskaitinio laikotarpio pradžioje</t>
  </si>
  <si>
    <t>Įsigijimai per ataskaitinį laikotarpį (2.1+2.2)</t>
  </si>
  <si>
    <t xml:space="preserve">       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</si>
  <si>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</si>
  <si>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</si>
  <si>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</si>
  <si>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</si>
  <si>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</si>
  <si>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</si>
  <si>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Kiti pokyčiai</t>
  </si>
  <si>
    <t>Įsigijimo ar pasigaminimo savikaina ataskaitinio laikotarpio pabaigoje (1+2-3+/-4+5)</t>
  </si>
  <si>
    <t>Sukaupta nusidėvėjimo suma ataskaitinio laikotarpio pradžioje</t>
  </si>
  <si>
    <t>X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</si>
  <si>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</si>
  <si>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</si>
  <si>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</si>
  <si>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</si>
  <si>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</si>
  <si>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</si>
  <si>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Sukaupta nusidėvėjimo suma ataskaitinio laikotarpio pabaigoje (6+7+8+9+10+11+12)</t>
  </si>
  <si>
    <t>Nuvertėjimo suma ataskaitinio laikotarpio pradžioje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</si>
  <si>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</si>
  <si>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</si>
  <si>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</si>
  <si>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</si>
  <si>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18.1.</t>
  </si>
  <si>
    <t>18.2.</t>
  </si>
  <si>
    <t>18.3.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</si>
  <si>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</si>
  <si>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 xml:space="preserve">Tikroji vertė ataskaitinio laikotarpio pradžioje </t>
  </si>
  <si>
    <t>Neatlygintinai gauto turto iš kito subjekto sukauptos tikrosios vertės pokytis</t>
  </si>
  <si>
    <t>Tikrosios vertės pasikeitimo per ataskaitinį laikotarpį suma (+/-)</t>
  </si>
  <si>
    <t>Parduoto, perduoto ir nurašyto turto tikrosios vertės suma (22.1+22.2+22.3)</t>
  </si>
  <si>
    <t>25.1.</t>
  </si>
  <si>
    <t>25.2.</t>
  </si>
  <si>
    <t>25.3.</t>
  </si>
  <si>
    <t>26</t>
  </si>
  <si>
    <t>27</t>
  </si>
  <si>
    <t>Tikroji vertė ataskaitinio laikotarpio pabaigoje (22+23+24+25+26+27)</t>
  </si>
  <si>
    <t>Ilgalaikio materialiojo turto likutinė vertė ataskaitinio laikotarpio pabaigoje (6+13+21+28)</t>
  </si>
  <si>
    <t>Ilgalaikio materialiojo turto likutinė vertė ataskaitinio laikotarpio pradžioje (1+7-14-22)</t>
  </si>
  <si>
    <t>* - Pažymėti ataskaitos laukai nepildomi.</t>
  </si>
  <si>
    <t>**- Kito subjekto sukaupta turto nusidėvėjimo arba nuvertėjimo suma iki perdavimo.</t>
  </si>
  <si>
    <t>20-ojo VSAFAS „Finansavimo sumos“</t>
  </si>
  <si>
    <t>4 priedas</t>
  </si>
  <si>
    <t>(Informacijos apie finansavimo sumas pagal šaltinį, tikslinę paskirtį ir jų pokyčius per ataskaitinį laikotarpį pateikimo žemesniojo lygio finansinių ataskaitų aiškinamajame rašte forma)</t>
  </si>
  <si>
    <t xml:space="preserve">     </t>
  </si>
  <si>
    <t>FINANSAVIMO SUMOS PAGAL ŠALTINĮ, TIKSLINĘ PASKIRTĮ IR JŲ POKYČIAI PER ATASKAITINĮ LAIKOTARPĮ</t>
  </si>
  <si>
    <t>Finansavimo sumos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</si>
  <si>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</si>
  <si>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</si>
  <si>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9"/>
        <rFont val="Times New Roman"/>
        <family val="1"/>
      </rPr>
      <t xml:space="preserve"> </t>
    </r>
  </si>
  <si>
    <t>Finansavimo sumų pergrupavimas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</si>
  <si>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</si>
  <si>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</si>
  <si>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</si>
  <si>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</si>
  <si>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</si>
  <si>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</si>
  <si>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</si>
  <si>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</si>
  <si>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</si>
  <si>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</si>
  <si>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</si>
  <si>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</si>
  <si>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</si>
  <si>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</si>
  <si>
    <t>190532281     ŠIAULIŲ GEGUŽIŲ PROGIMNAZIJA</t>
  </si>
  <si>
    <t>Finansavimo sumų likutis ataskaitinio laikotarpio pradžioje</t>
  </si>
  <si>
    <t>Neatlygintinai gautas turtas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</si>
  <si>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</si>
  <si>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</si>
  <si>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forma)</t>
  </si>
  <si>
    <t>Šiaulių Gegužių progmnazija</t>
  </si>
  <si>
    <t>Finansavimo šaltinis</t>
  </si>
  <si>
    <t>Ataskaitinio laikotarpio pradžioje</t>
  </si>
  <si>
    <t>Ataskaitinio laikotarpio pabaigoje</t>
  </si>
  <si>
    <t>Gautos finansavimo sumos</t>
  </si>
  <si>
    <t>5=3+4</t>
  </si>
  <si>
    <t>8=6+7</t>
  </si>
  <si>
    <t>Iš valstybės biudžeto (išskyrus valstybės biudžeto asignavimams priklausančią finansavimo sumų iš Europos Sąjungos, užsienio valstybių ir tarptautinių organizacijų dalį)</t>
  </si>
  <si>
    <r>
      <t>(teisės aktais įpareigoto pasirašyti asmens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pareigų pavadinimas)   ( parašas)</t>
    </r>
  </si>
  <si>
    <t xml:space="preserve">                                                                                                     ( parašas)</t>
  </si>
  <si>
    <r>
      <t>(teisės aktais įpareigoto pasirašyti asmens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pareigų pavadinimas)        ( parašas)</t>
    </r>
  </si>
  <si>
    <t xml:space="preserve">                                                                                                             ( parašas)</t>
  </si>
  <si>
    <t>PAGAL 2018 M.GRUODŽIO   31D. DUOMENIS</t>
  </si>
  <si>
    <t>2018-31-17 Nr.</t>
  </si>
  <si>
    <t>228-k</t>
  </si>
  <si>
    <t>228-d</t>
  </si>
  <si>
    <t>ATSARGŲ VERTĖS PASIKEITIMAS PER ATASKAITINĮ LAIKOTARPĮ* 2018-12-31</t>
  </si>
  <si>
    <t>PAGAL 2018 M. GRUODŽIO 31  D. DUOMENIS</t>
  </si>
  <si>
    <r>
      <t>(viešojo sektoriaus subjekto arba viešojo sektoriaus subjektų grupės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pavadinimas)</t>
    </r>
  </si>
  <si>
    <t>2019-03-08 Nr. FA-1</t>
  </si>
  <si>
    <t>PAGAL 2018 M. GRUODŽIO  31  D. DUOMENIS</t>
  </si>
  <si>
    <t>2019-03-08  Nr.FA-2</t>
  </si>
  <si>
    <t>Likutis užpraėjusio laikotarpio paskutinė diena 2016 m. gruodžio 31 d.</t>
  </si>
  <si>
    <t>Likutis 2017 m. gruodžio 31 d.</t>
  </si>
  <si>
    <t>Likutis 2018 m. gruodžio 31 d.</t>
  </si>
  <si>
    <t>PAGAL 2018 M. GRUODŽIO    31D. DUOMENIS</t>
  </si>
  <si>
    <t>2018-03-08   Nr. 4</t>
  </si>
  <si>
    <t>INFORMACIJA APIE PER VIENUS METUS GAUTINAS SUMAS 2018-12-31</t>
  </si>
  <si>
    <t>FINANSAVIMO SUMŲ LIKUČIAI 2018-12-31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</si>
</sst>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t_-;\-* #,##0.00\ _L_t_-;_-* \-??\ _L_t_-;_-@_-"/>
  </numFmts>
  <fonts count="58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56"/>
      <name val="Times New Roman"/>
      <family val="1"/>
    </font>
    <font>
      <b/>
      <sz val="10"/>
      <name val="TimesNewRoman,Bold"/>
      <family val="0"/>
    </font>
    <font>
      <sz val="10"/>
      <name val="TimesNewRoman,Bold"/>
      <family val="0"/>
    </font>
    <font>
      <b/>
      <sz val="10"/>
      <name val="Arial"/>
      <family val="2"/>
    </font>
    <font>
      <sz val="10"/>
      <color indexed="56"/>
      <name val="TimesNewRoman,Bold"/>
      <family val="0"/>
    </font>
    <font>
      <i/>
      <sz val="10"/>
      <color indexed="56"/>
      <name val="TimesNewRoman,Bold"/>
      <family val="0"/>
    </font>
    <font>
      <b/>
      <sz val="10"/>
      <name val="Times New Roman"/>
      <family val="1"/>
    </font>
    <font>
      <b/>
      <sz val="10"/>
      <color indexed="56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strike/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12"/>
      <color indexed="56"/>
      <name val="Times New Roman"/>
      <family val="1"/>
    </font>
    <font>
      <u val="single"/>
      <sz val="10"/>
      <color indexed="12"/>
      <name val="Times New Roman"/>
      <family val="1"/>
    </font>
    <font>
      <i/>
      <sz val="10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b/>
      <sz val="11"/>
      <name val="Arial"/>
      <family val="2"/>
    </font>
    <font>
      <strike/>
      <sz val="9"/>
      <name val="Times New Roman"/>
      <family val="1"/>
    </font>
    <font>
      <strike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9"/>
      <name val="Times New (W1)"/>
      <family val="1"/>
    </font>
    <font>
      <sz val="10"/>
      <color indexed="56"/>
      <name val="Arial"/>
      <family val="2"/>
    </font>
    <font>
      <b/>
      <strike/>
      <sz val="10"/>
      <name val="Times New Roman"/>
      <family val="1"/>
    </font>
    <font>
      <b/>
      <strike/>
      <sz val="9"/>
      <name val="Times New Roman"/>
      <family val="1"/>
    </font>
    <font>
      <i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16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ill="0" applyBorder="0" applyAlignment="0" applyProtection="0"/>
    <xf numFmtId="0" fontId="12" fillId="7" borderId="5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Alignment="0" applyProtection="0"/>
    <xf numFmtId="0" fontId="16" fillId="0" borderId="0" applyNumberFormat="0" applyFill="0" applyBorder="0" applyAlignment="0" applyProtection="0"/>
    <xf numFmtId="9" fontId="0" fillId="0" borderId="0" applyFill="0" applyBorder="0" applyAlignment="0" applyProtection="0"/>
    <xf numFmtId="0" fontId="4" fillId="16" borderId="5" applyNumberFormat="0" applyAlignment="0" applyProtection="0"/>
    <xf numFmtId="0" fontId="17" fillId="0" borderId="7" applyNumberFormat="0" applyFill="0" applyAlignment="0" applyProtection="0"/>
    <xf numFmtId="0" fontId="13" fillId="0" borderId="8" applyNumberFormat="0" applyFill="0" applyAlignment="0" applyProtection="0"/>
    <xf numFmtId="0" fontId="5" fillId="23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572">
    <xf numFmtId="0" fontId="0" fillId="0" borderId="0" xfId="0" applyAlignment="1">
      <alignment/>
    </xf>
    <xf numFmtId="0" fontId="0" fillId="0" borderId="0" xfId="43" applyFont="1" applyAlignment="1">
      <alignment vertical="center"/>
      <protection/>
    </xf>
    <xf numFmtId="0" fontId="20" fillId="0" borderId="0" xfId="43" applyFont="1" applyAlignment="1">
      <alignment horizontal="left" vertical="center"/>
      <protection/>
    </xf>
    <xf numFmtId="0" fontId="20" fillId="0" borderId="0" xfId="43" applyFont="1" applyAlignment="1">
      <alignment vertical="center"/>
      <protection/>
    </xf>
    <xf numFmtId="0" fontId="21" fillId="0" borderId="0" xfId="43" applyFont="1" applyAlignment="1">
      <alignment vertical="center"/>
      <protection/>
    </xf>
    <xf numFmtId="0" fontId="22" fillId="0" borderId="0" xfId="43" applyFont="1" applyBorder="1" applyAlignment="1">
      <alignment vertical="center"/>
      <protection/>
    </xf>
    <xf numFmtId="0" fontId="22" fillId="0" borderId="10" xfId="43" applyFont="1" applyBorder="1" applyAlignment="1">
      <alignment vertical="center"/>
      <protection/>
    </xf>
    <xf numFmtId="0" fontId="23" fillId="0" borderId="0" xfId="43" applyFont="1" applyAlignment="1">
      <alignment vertical="center"/>
      <protection/>
    </xf>
    <xf numFmtId="0" fontId="24" fillId="0" borderId="0" xfId="43" applyFont="1" applyAlignment="1">
      <alignment vertical="center"/>
      <protection/>
    </xf>
    <xf numFmtId="0" fontId="0" fillId="0" borderId="10" xfId="43" applyFont="1" applyBorder="1" applyAlignment="1">
      <alignment vertical="center"/>
      <protection/>
    </xf>
    <xf numFmtId="0" fontId="27" fillId="0" borderId="11" xfId="43" applyFont="1" applyBorder="1" applyAlignment="1">
      <alignment horizontal="center" vertical="center" wrapText="1"/>
      <protection/>
    </xf>
    <xf numFmtId="0" fontId="0" fillId="0" borderId="0" xfId="43" applyFont="1" applyAlignment="1">
      <alignment vertical="center" wrapText="1"/>
      <protection/>
    </xf>
    <xf numFmtId="0" fontId="27" fillId="0" borderId="11" xfId="43" applyFont="1" applyBorder="1" applyAlignment="1">
      <alignment vertical="center" wrapText="1"/>
      <protection/>
    </xf>
    <xf numFmtId="0" fontId="27" fillId="0" borderId="11" xfId="43" applyFont="1" applyBorder="1" applyAlignment="1">
      <alignment vertical="center"/>
      <protection/>
    </xf>
    <xf numFmtId="0" fontId="27" fillId="0" borderId="11" xfId="43" applyFont="1" applyBorder="1" applyAlignment="1">
      <alignment horizontal="center" vertical="center"/>
      <protection/>
    </xf>
    <xf numFmtId="0" fontId="27" fillId="16" borderId="11" xfId="43" applyFont="1" applyFill="1" applyBorder="1" applyAlignment="1">
      <alignment horizontal="center" vertical="center"/>
      <protection/>
    </xf>
    <xf numFmtId="0" fontId="20" fillId="0" borderId="11" xfId="43" applyFont="1" applyBorder="1" applyAlignment="1">
      <alignment vertical="center" wrapText="1"/>
      <protection/>
    </xf>
    <xf numFmtId="0" fontId="20" fillId="0" borderId="11" xfId="43" applyFont="1" applyBorder="1" applyAlignment="1">
      <alignment horizontal="left" vertical="center"/>
      <protection/>
    </xf>
    <xf numFmtId="0" fontId="20" fillId="0" borderId="11" xfId="43" applyFont="1" applyBorder="1" applyAlignment="1">
      <alignment horizontal="center" vertical="center"/>
      <protection/>
    </xf>
    <xf numFmtId="0" fontId="20" fillId="0" borderId="11" xfId="43" applyFont="1" applyBorder="1" applyAlignment="1">
      <alignment horizontal="center" vertical="center"/>
      <protection/>
    </xf>
    <xf numFmtId="0" fontId="20" fillId="0" borderId="11" xfId="43" applyFont="1" applyBorder="1" applyAlignment="1">
      <alignment vertical="center"/>
      <protection/>
    </xf>
    <xf numFmtId="0" fontId="28" fillId="16" borderId="11" xfId="43" applyFont="1" applyFill="1" applyBorder="1" applyAlignment="1">
      <alignment horizontal="center" vertical="center"/>
      <protection/>
    </xf>
    <xf numFmtId="2" fontId="27" fillId="16" borderId="11" xfId="43" applyNumberFormat="1" applyFont="1" applyFill="1" applyBorder="1" applyAlignment="1">
      <alignment horizontal="center" vertical="center"/>
      <protection/>
    </xf>
    <xf numFmtId="2" fontId="20" fillId="0" borderId="11" xfId="43" applyNumberFormat="1" applyFont="1" applyBorder="1" applyAlignment="1">
      <alignment horizontal="center" vertical="center"/>
      <protection/>
    </xf>
    <xf numFmtId="0" fontId="0" fillId="0" borderId="11" xfId="43" applyFont="1" applyBorder="1" applyAlignment="1">
      <alignment horizontal="center" vertical="center"/>
      <protection/>
    </xf>
    <xf numFmtId="0" fontId="27" fillId="0" borderId="11" xfId="43" applyFont="1" applyBorder="1" applyAlignment="1">
      <alignment horizontal="left" vertical="center"/>
      <protection/>
    </xf>
    <xf numFmtId="0" fontId="24" fillId="0" borderId="11" xfId="43" applyFont="1" applyBorder="1" applyAlignment="1">
      <alignment horizontal="center" vertical="center"/>
      <protection/>
    </xf>
    <xf numFmtId="0" fontId="27" fillId="0" borderId="11" xfId="43" applyFont="1" applyBorder="1" applyAlignment="1">
      <alignment horizontal="center" vertical="center"/>
      <protection/>
    </xf>
    <xf numFmtId="0" fontId="27" fillId="16" borderId="11" xfId="48" applyNumberFormat="1" applyFont="1" applyFill="1" applyBorder="1" applyAlignment="1" applyProtection="1">
      <alignment horizontal="center" vertical="center"/>
      <protection/>
    </xf>
    <xf numFmtId="0" fontId="27" fillId="16" borderId="11" xfId="43" applyNumberFormat="1" applyFont="1" applyFill="1" applyBorder="1" applyAlignment="1">
      <alignment horizontal="center" vertical="center"/>
      <protection/>
    </xf>
    <xf numFmtId="0" fontId="20" fillId="16" borderId="11" xfId="43" applyFont="1" applyFill="1" applyBorder="1" applyAlignment="1">
      <alignment horizontal="center" vertical="center"/>
      <protection/>
    </xf>
    <xf numFmtId="0" fontId="0" fillId="16" borderId="11" xfId="43" applyFont="1" applyFill="1" applyBorder="1" applyAlignment="1">
      <alignment horizontal="center" vertical="center"/>
      <protection/>
    </xf>
    <xf numFmtId="0" fontId="20" fillId="0" borderId="0" xfId="43" applyFont="1" applyAlignment="1">
      <alignment vertical="center" wrapText="1"/>
      <protection/>
    </xf>
    <xf numFmtId="0" fontId="0" fillId="0" borderId="0" xfId="43" applyFont="1" applyBorder="1" applyAlignment="1">
      <alignment vertical="center"/>
      <protection/>
    </xf>
    <xf numFmtId="0" fontId="29" fillId="24" borderId="0" xfId="0" applyFont="1" applyFill="1" applyAlignment="1">
      <alignment vertical="center" wrapText="1"/>
    </xf>
    <xf numFmtId="0" fontId="32" fillId="24" borderId="0" xfId="0" applyFont="1" applyFill="1" applyAlignment="1">
      <alignment vertical="center"/>
    </xf>
    <xf numFmtId="0" fontId="32" fillId="24" borderId="0" xfId="0" applyFont="1" applyFill="1" applyAlignment="1">
      <alignment vertical="center" wrapText="1"/>
    </xf>
    <xf numFmtId="0" fontId="32" fillId="24" borderId="0" xfId="0" applyFont="1" applyFill="1" applyBorder="1" applyAlignment="1">
      <alignment vertical="center" wrapText="1"/>
    </xf>
    <xf numFmtId="0" fontId="32" fillId="24" borderId="0" xfId="0" applyFont="1" applyFill="1" applyAlignment="1">
      <alignment horizontal="center" vertical="center"/>
    </xf>
    <xf numFmtId="0" fontId="32" fillId="24" borderId="0" xfId="0" applyFont="1" applyFill="1" applyBorder="1" applyAlignment="1">
      <alignment horizontal="center" vertical="center" wrapText="1"/>
    </xf>
    <xf numFmtId="0" fontId="32" fillId="24" borderId="0" xfId="0" applyFont="1" applyFill="1" applyAlignment="1">
      <alignment horizontal="center" vertical="center" wrapText="1"/>
    </xf>
    <xf numFmtId="0" fontId="29" fillId="24" borderId="0" xfId="0" applyFont="1" applyFill="1" applyAlignment="1">
      <alignment horizontal="center" vertical="center" wrapText="1"/>
    </xf>
    <xf numFmtId="0" fontId="34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49" fontId="33" fillId="24" borderId="12" xfId="0" applyNumberFormat="1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8" fillId="25" borderId="0" xfId="0" applyFont="1" applyFill="1" applyAlignment="1">
      <alignment/>
    </xf>
    <xf numFmtId="0" fontId="39" fillId="0" borderId="0" xfId="0" applyFont="1" applyAlignment="1">
      <alignment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left" vertical="center"/>
    </xf>
    <xf numFmtId="0" fontId="27" fillId="24" borderId="12" xfId="0" applyFont="1" applyFill="1" applyBorder="1" applyAlignment="1">
      <alignment horizontal="left" vertical="center"/>
    </xf>
    <xf numFmtId="0" fontId="27" fillId="24" borderId="12" xfId="0" applyFont="1" applyFill="1" applyBorder="1" applyAlignment="1">
      <alignment horizontal="left" vertical="center" wrapText="1"/>
    </xf>
    <xf numFmtId="0" fontId="20" fillId="24" borderId="12" xfId="0" applyFont="1" applyFill="1" applyBorder="1" applyAlignment="1">
      <alignment horizontal="left" vertical="center" wrapText="1"/>
    </xf>
    <xf numFmtId="2" fontId="27" fillId="24" borderId="11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left" vertical="center"/>
    </xf>
    <xf numFmtId="0" fontId="40" fillId="24" borderId="14" xfId="0" applyFont="1" applyFill="1" applyBorder="1" applyAlignment="1">
      <alignment horizontal="left" vertical="center"/>
    </xf>
    <xf numFmtId="0" fontId="40" fillId="24" borderId="14" xfId="0" applyFont="1" applyFill="1" applyBorder="1" applyAlignment="1">
      <alignment horizontal="left" vertical="center" wrapText="1"/>
    </xf>
    <xf numFmtId="2" fontId="20" fillId="24" borderId="11" xfId="0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left" vertical="center"/>
    </xf>
    <xf numFmtId="0" fontId="20" fillId="24" borderId="15" xfId="0" applyFont="1" applyFill="1" applyBorder="1" applyAlignment="1">
      <alignment horizontal="left" vertical="center"/>
    </xf>
    <xf numFmtId="0" fontId="20" fillId="24" borderId="15" xfId="0" applyFont="1" applyFill="1" applyBorder="1" applyAlignment="1">
      <alignment horizontal="left" vertical="center" wrapText="1"/>
    </xf>
    <xf numFmtId="16" fontId="20" fillId="24" borderId="16" xfId="0" applyNumberFormat="1" applyFont="1" applyFill="1" applyBorder="1" applyAlignment="1">
      <alignment horizontal="left" vertical="center" wrapText="1"/>
    </xf>
    <xf numFmtId="0" fontId="20" fillId="24" borderId="16" xfId="0" applyFont="1" applyFill="1" applyBorder="1" applyAlignment="1">
      <alignment horizontal="left" vertical="center" wrapText="1"/>
    </xf>
    <xf numFmtId="16" fontId="20" fillId="24" borderId="11" xfId="0" applyNumberFormat="1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left" vertical="center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left" vertical="center"/>
    </xf>
    <xf numFmtId="0" fontId="20" fillId="24" borderId="19" xfId="0" applyFont="1" applyFill="1" applyBorder="1" applyAlignment="1">
      <alignment horizontal="left" vertical="center"/>
    </xf>
    <xf numFmtId="0" fontId="20" fillId="24" borderId="19" xfId="0" applyFont="1" applyFill="1" applyBorder="1" applyAlignment="1">
      <alignment horizontal="left" vertical="center" wrapText="1"/>
    </xf>
    <xf numFmtId="2" fontId="20" fillId="24" borderId="11" xfId="0" applyNumberFormat="1" applyFont="1" applyFill="1" applyBorder="1" applyAlignment="1">
      <alignment horizontal="right" vertical="center" wrapText="1"/>
    </xf>
    <xf numFmtId="0" fontId="20" fillId="0" borderId="12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 wrapText="1"/>
    </xf>
    <xf numFmtId="16" fontId="20" fillId="0" borderId="11" xfId="0" applyNumberFormat="1" applyFont="1" applyFill="1" applyBorder="1" applyAlignment="1">
      <alignment horizontal="left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/>
    </xf>
    <xf numFmtId="0" fontId="37" fillId="0" borderId="12" xfId="0" applyFont="1" applyFill="1" applyBorder="1" applyAlignment="1">
      <alignment horizontal="left" vertical="center"/>
    </xf>
    <xf numFmtId="0" fontId="37" fillId="0" borderId="12" xfId="0" applyFont="1" applyFill="1" applyBorder="1" applyAlignment="1">
      <alignment horizontal="left" vertical="center" wrapText="1"/>
    </xf>
    <xf numFmtId="0" fontId="41" fillId="24" borderId="11" xfId="0" applyFont="1" applyFill="1" applyBorder="1" applyAlignment="1">
      <alignment horizontal="left" vertical="center" wrapText="1"/>
    </xf>
    <xf numFmtId="2" fontId="37" fillId="24" borderId="11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16" fontId="20" fillId="24" borderId="11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 wrapText="1"/>
    </xf>
    <xf numFmtId="2" fontId="20" fillId="16" borderId="11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/>
    </xf>
    <xf numFmtId="16" fontId="20" fillId="0" borderId="11" xfId="0" applyNumberFormat="1" applyFont="1" applyFill="1" applyBorder="1" applyAlignment="1">
      <alignment horizontal="center" vertical="center"/>
    </xf>
    <xf numFmtId="2" fontId="20" fillId="0" borderId="11" xfId="0" applyNumberFormat="1" applyFont="1" applyFill="1" applyBorder="1" applyAlignment="1">
      <alignment horizontal="center" vertical="center"/>
    </xf>
    <xf numFmtId="2" fontId="35" fillId="24" borderId="11" xfId="0" applyNumberFormat="1" applyFont="1" applyFill="1" applyBorder="1" applyAlignment="1">
      <alignment horizontal="center" vertical="center" wrapText="1"/>
    </xf>
    <xf numFmtId="0" fontId="41" fillId="24" borderId="11" xfId="0" applyFont="1" applyFill="1" applyBorder="1" applyAlignment="1">
      <alignment horizontal="center" vertical="center" wrapText="1"/>
    </xf>
    <xf numFmtId="0" fontId="41" fillId="8" borderId="18" xfId="0" applyFont="1" applyFill="1" applyBorder="1" applyAlignment="1">
      <alignment horizontal="left" vertical="center"/>
    </xf>
    <xf numFmtId="0" fontId="41" fillId="8" borderId="19" xfId="0" applyFont="1" applyFill="1" applyBorder="1" applyAlignment="1">
      <alignment horizontal="left" vertical="center"/>
    </xf>
    <xf numFmtId="0" fontId="41" fillId="8" borderId="19" xfId="0" applyFont="1" applyFill="1" applyBorder="1" applyAlignment="1">
      <alignment horizontal="left" vertical="center" wrapText="1"/>
    </xf>
    <xf numFmtId="2" fontId="37" fillId="8" borderId="11" xfId="0" applyNumberFormat="1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left" vertical="center" wrapText="1"/>
    </xf>
    <xf numFmtId="2" fontId="27" fillId="24" borderId="11" xfId="0" applyNumberFormat="1" applyFont="1" applyFill="1" applyBorder="1" applyAlignment="1">
      <alignment horizontal="right" vertical="center" wrapText="1"/>
    </xf>
    <xf numFmtId="2" fontId="20" fillId="24" borderId="17" xfId="0" applyNumberFormat="1" applyFont="1" applyFill="1" applyBorder="1" applyAlignment="1">
      <alignment horizontal="right" vertical="center" wrapText="1"/>
    </xf>
    <xf numFmtId="0" fontId="20" fillId="24" borderId="14" xfId="0" applyFont="1" applyFill="1" applyBorder="1" applyAlignment="1">
      <alignment horizontal="left" vertical="center"/>
    </xf>
    <xf numFmtId="0" fontId="20" fillId="24" borderId="14" xfId="0" applyFont="1" applyFill="1" applyBorder="1" applyAlignment="1">
      <alignment horizontal="left" vertical="center" wrapText="1"/>
    </xf>
    <xf numFmtId="0" fontId="40" fillId="24" borderId="12" xfId="0" applyFont="1" applyFill="1" applyBorder="1" applyAlignment="1">
      <alignment horizontal="left" vertical="center"/>
    </xf>
    <xf numFmtId="0" fontId="40" fillId="24" borderId="16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vertical="center"/>
    </xf>
    <xf numFmtId="0" fontId="20" fillId="24" borderId="2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/>
    </xf>
    <xf numFmtId="0" fontId="40" fillId="0" borderId="16" xfId="0" applyFont="1" applyFill="1" applyBorder="1" applyAlignment="1">
      <alignment horizontal="left" vertical="center" wrapText="1"/>
    </xf>
    <xf numFmtId="0" fontId="27" fillId="24" borderId="17" xfId="0" applyFont="1" applyFill="1" applyBorder="1" applyAlignment="1">
      <alignment horizontal="left" vertical="center"/>
    </xf>
    <xf numFmtId="0" fontId="27" fillId="24" borderId="20" xfId="0" applyFont="1" applyFill="1" applyBorder="1" applyAlignment="1">
      <alignment horizontal="left" vertical="center"/>
    </xf>
    <xf numFmtId="0" fontId="27" fillId="24" borderId="20" xfId="0" applyFont="1" applyFill="1" applyBorder="1" applyAlignment="1">
      <alignment horizontal="left" vertical="center" wrapText="1"/>
    </xf>
    <xf numFmtId="0" fontId="27" fillId="24" borderId="16" xfId="0" applyFont="1" applyFill="1" applyBorder="1" applyAlignment="1">
      <alignment horizontal="left" vertical="center" wrapText="1"/>
    </xf>
    <xf numFmtId="2" fontId="27" fillId="8" borderId="11" xfId="0" applyNumberFormat="1" applyFont="1" applyFill="1" applyBorder="1" applyAlignment="1">
      <alignment horizontal="right" vertical="center" wrapText="1"/>
    </xf>
    <xf numFmtId="2" fontId="27" fillId="8" borderId="11" xfId="0" applyNumberFormat="1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left" vertical="center" wrapText="1"/>
    </xf>
    <xf numFmtId="0" fontId="32" fillId="24" borderId="0" xfId="0" applyFont="1" applyFill="1" applyBorder="1" applyAlignment="1">
      <alignment horizontal="left" vertical="center" wrapText="1"/>
    </xf>
    <xf numFmtId="2" fontId="32" fillId="24" borderId="0" xfId="0" applyNumberFormat="1" applyFont="1" applyFill="1" applyBorder="1" applyAlignment="1">
      <alignment horizontal="center" vertical="center" wrapText="1"/>
    </xf>
    <xf numFmtId="0" fontId="20" fillId="0" borderId="0" xfId="44" applyFont="1" applyBorder="1">
      <alignment/>
      <protection/>
    </xf>
    <xf numFmtId="0" fontId="20" fillId="24" borderId="0" xfId="44" applyFont="1" applyFill="1" applyAlignment="1">
      <alignment/>
      <protection/>
    </xf>
    <xf numFmtId="0" fontId="20" fillId="0" borderId="0" xfId="44" applyFont="1">
      <alignment/>
      <protection/>
    </xf>
    <xf numFmtId="0" fontId="20" fillId="24" borderId="0" xfId="44" applyFont="1" applyFill="1" applyAlignment="1">
      <alignment horizontal="left"/>
      <protection/>
    </xf>
    <xf numFmtId="0" fontId="20" fillId="24" borderId="0" xfId="44" applyFont="1" applyFill="1">
      <alignment/>
      <protection/>
    </xf>
    <xf numFmtId="0" fontId="20" fillId="24" borderId="0" xfId="44" applyFont="1" applyFill="1" applyAlignment="1">
      <alignment horizontal="right"/>
      <protection/>
    </xf>
    <xf numFmtId="0" fontId="44" fillId="24" borderId="0" xfId="43" applyFont="1" applyFill="1" applyAlignment="1">
      <alignment horizontal="center"/>
      <protection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24" borderId="0" xfId="44" applyFont="1" applyFill="1" applyBorder="1" applyAlignment="1">
      <alignment/>
      <protection/>
    </xf>
    <xf numFmtId="0" fontId="27" fillId="24" borderId="0" xfId="44" applyFont="1" applyFill="1" applyBorder="1" applyAlignment="1">
      <alignment/>
      <protection/>
    </xf>
    <xf numFmtId="0" fontId="20" fillId="0" borderId="0" xfId="44" applyFont="1" applyAlignment="1">
      <alignment/>
      <protection/>
    </xf>
    <xf numFmtId="0" fontId="20" fillId="0" borderId="0" xfId="44" applyFont="1" applyAlignment="1">
      <alignment wrapText="1"/>
      <protection/>
    </xf>
    <xf numFmtId="0" fontId="45" fillId="0" borderId="0" xfId="40" applyNumberFormat="1" applyFont="1" applyFill="1" applyBorder="1" applyAlignment="1" applyProtection="1">
      <alignment/>
      <protection/>
    </xf>
    <xf numFmtId="0" fontId="27" fillId="24" borderId="0" xfId="44" applyFont="1" applyFill="1" applyAlignment="1">
      <alignment horizontal="center"/>
      <protection/>
    </xf>
    <xf numFmtId="0" fontId="20" fillId="24" borderId="0" xfId="44" applyFont="1" applyFill="1" applyBorder="1" applyAlignment="1">
      <alignment horizontal="center"/>
      <protection/>
    </xf>
    <xf numFmtId="0" fontId="20" fillId="24" borderId="0" xfId="44" applyFont="1" applyFill="1" applyBorder="1" applyAlignment="1">
      <alignment horizontal="left"/>
      <protection/>
    </xf>
    <xf numFmtId="0" fontId="46" fillId="24" borderId="0" xfId="44" applyFont="1" applyFill="1" applyBorder="1" applyAlignment="1">
      <alignment/>
      <protection/>
    </xf>
    <xf numFmtId="0" fontId="20" fillId="24" borderId="0" xfId="44" applyFont="1" applyFill="1" applyBorder="1">
      <alignment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2" fontId="27" fillId="16" borderId="11" xfId="0" applyNumberFormat="1" applyFont="1" applyFill="1" applyBorder="1" applyAlignment="1">
      <alignment horizontal="center" vertical="center" wrapText="1"/>
    </xf>
    <xf numFmtId="0" fontId="34" fillId="0" borderId="11" xfId="43" applyFont="1" applyBorder="1" applyAlignment="1">
      <alignment horizontal="center" vertical="center" wrapText="1"/>
      <protection/>
    </xf>
    <xf numFmtId="0" fontId="34" fillId="0" borderId="0" xfId="43" applyFont="1" applyBorder="1" applyAlignment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1" fontId="27" fillId="16" borderId="11" xfId="0" applyNumberFormat="1" applyFont="1" applyFill="1" applyBorder="1" applyAlignment="1">
      <alignment horizontal="center" vertical="center" wrapText="1"/>
    </xf>
    <xf numFmtId="0" fontId="32" fillId="0" borderId="11" xfId="43" applyFont="1" applyBorder="1" applyAlignment="1">
      <alignment horizontal="center" vertical="center" wrapText="1"/>
      <protection/>
    </xf>
    <xf numFmtId="0" fontId="32" fillId="0" borderId="0" xfId="43" applyFont="1" applyBorder="1" applyAlignment="1">
      <alignment horizontal="center" vertical="center" wrapText="1"/>
      <protection/>
    </xf>
    <xf numFmtId="2" fontId="20" fillId="0" borderId="11" xfId="0" applyNumberFormat="1" applyFont="1" applyBorder="1" applyAlignment="1">
      <alignment horizontal="center" vertical="center" wrapText="1"/>
    </xf>
    <xf numFmtId="0" fontId="47" fillId="0" borderId="11" xfId="43" applyFont="1" applyBorder="1" applyAlignment="1">
      <alignment horizontal="center" vertical="center" wrapText="1"/>
      <protection/>
    </xf>
    <xf numFmtId="0" fontId="47" fillId="0" borderId="0" xfId="43" applyFont="1" applyBorder="1" applyAlignment="1">
      <alignment horizontal="center" vertical="center" wrapText="1"/>
      <protection/>
    </xf>
    <xf numFmtId="0" fontId="48" fillId="0" borderId="11" xfId="43" applyFont="1" applyBorder="1" applyAlignment="1">
      <alignment horizontal="center" vertical="center" wrapText="1"/>
      <protection/>
    </xf>
    <xf numFmtId="0" fontId="48" fillId="0" borderId="0" xfId="43" applyFont="1" applyBorder="1" applyAlignment="1">
      <alignment horizontal="center" vertical="center" wrapText="1"/>
      <protection/>
    </xf>
    <xf numFmtId="0" fontId="28" fillId="0" borderId="11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42" applyFont="1" applyBorder="1" applyAlignment="1">
      <alignment horizontal="justify" vertical="center" wrapText="1"/>
      <protection/>
    </xf>
    <xf numFmtId="0" fontId="0" fillId="0" borderId="0" xfId="42" applyFont="1" applyBorder="1" applyAlignment="1">
      <alignment vertical="center"/>
      <protection/>
    </xf>
    <xf numFmtId="0" fontId="0" fillId="0" borderId="10" xfId="42" applyFont="1" applyBorder="1" applyAlignment="1">
      <alignment vertical="center"/>
      <protection/>
    </xf>
    <xf numFmtId="0" fontId="0" fillId="0" borderId="0" xfId="42" applyFont="1" applyAlignment="1">
      <alignment vertical="center"/>
      <protection/>
    </xf>
    <xf numFmtId="0" fontId="0" fillId="0" borderId="0" xfId="42" applyFont="1" applyBorder="1" applyAlignment="1">
      <alignment horizontal="center" vertical="center"/>
      <protection/>
    </xf>
    <xf numFmtId="0" fontId="0" fillId="25" borderId="0" xfId="42" applyFont="1" applyFill="1" applyAlignment="1">
      <alignment vertical="center"/>
      <protection/>
    </xf>
    <xf numFmtId="0" fontId="20" fillId="0" borderId="0" xfId="42" applyFont="1" applyBorder="1" applyAlignment="1">
      <alignment vertical="center" wrapText="1"/>
      <protection/>
    </xf>
    <xf numFmtId="0" fontId="20" fillId="0" borderId="0" xfId="42" applyFont="1" applyBorder="1" applyAlignment="1">
      <alignment horizontal="center" vertical="center" wrapText="1"/>
      <protection/>
    </xf>
    <xf numFmtId="0" fontId="20" fillId="24" borderId="0" xfId="44" applyFont="1" applyFill="1" applyBorder="1" applyAlignment="1">
      <alignment vertical="top"/>
      <protection/>
    </xf>
    <xf numFmtId="0" fontId="20" fillId="24" borderId="0" xfId="44" applyFont="1" applyFill="1" applyBorder="1" applyAlignment="1">
      <alignment vertical="top" wrapText="1"/>
      <protection/>
    </xf>
    <xf numFmtId="0" fontId="20" fillId="24" borderId="0" xfId="44" applyFont="1" applyFill="1" applyBorder="1" applyAlignment="1">
      <alignment wrapText="1"/>
      <protection/>
    </xf>
    <xf numFmtId="0" fontId="20" fillId="25" borderId="0" xfId="44" applyFont="1" applyFill="1" applyBorder="1">
      <alignment/>
      <protection/>
    </xf>
    <xf numFmtId="0" fontId="49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33" fillId="16" borderId="11" xfId="0" applyFont="1" applyFill="1" applyBorder="1" applyAlignment="1">
      <alignment vertical="center" wrapText="1"/>
    </xf>
    <xf numFmtId="0" fontId="37" fillId="16" borderId="11" xfId="0" applyFont="1" applyFill="1" applyBorder="1" applyAlignment="1">
      <alignment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 wrapText="1"/>
    </xf>
    <xf numFmtId="0" fontId="35" fillId="16" borderId="11" xfId="0" applyFont="1" applyFill="1" applyBorder="1" applyAlignment="1">
      <alignment horizontal="center" vertical="center" wrapText="1"/>
    </xf>
    <xf numFmtId="2" fontId="31" fillId="16" borderId="11" xfId="0" applyNumberFormat="1" applyFont="1" applyFill="1" applyBorder="1" applyAlignment="1">
      <alignment vertical="center" wrapText="1"/>
    </xf>
    <xf numFmtId="2" fontId="30" fillId="0" borderId="11" xfId="0" applyNumberFormat="1" applyFont="1" applyFill="1" applyBorder="1" applyAlignment="1">
      <alignment vertical="center" wrapText="1"/>
    </xf>
    <xf numFmtId="2" fontId="31" fillId="0" borderId="11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24" borderId="0" xfId="44" applyFont="1" applyFill="1" applyAlignment="1">
      <alignment vertical="center"/>
      <protection/>
    </xf>
    <xf numFmtId="0" fontId="20" fillId="24" borderId="0" xfId="44" applyFont="1" applyFill="1" applyAlignment="1">
      <alignment vertical="center" wrapText="1"/>
      <protection/>
    </xf>
    <xf numFmtId="0" fontId="20" fillId="24" borderId="0" xfId="44" applyFont="1" applyFill="1" applyBorder="1" applyAlignment="1">
      <alignment vertical="center" wrapText="1"/>
      <protection/>
    </xf>
    <xf numFmtId="0" fontId="30" fillId="24" borderId="0" xfId="44" applyFont="1" applyFill="1" applyAlignment="1">
      <alignment vertical="center"/>
      <protection/>
    </xf>
    <xf numFmtId="0" fontId="30" fillId="0" borderId="0" xfId="44" applyFont="1" applyFill="1" applyAlignment="1">
      <alignment vertical="center"/>
      <protection/>
    </xf>
    <xf numFmtId="0" fontId="38" fillId="0" borderId="0" xfId="44" applyFont="1" applyAlignment="1">
      <alignment vertical="center"/>
      <protection/>
    </xf>
    <xf numFmtId="0" fontId="35" fillId="24" borderId="0" xfId="44" applyFont="1" applyFill="1" applyBorder="1" applyAlignment="1">
      <alignment vertical="center"/>
      <protection/>
    </xf>
    <xf numFmtId="0" fontId="27" fillId="0" borderId="0" xfId="44" applyFont="1" applyFill="1" applyAlignment="1">
      <alignment horizontal="center" vertical="center" wrapText="1"/>
      <protection/>
    </xf>
    <xf numFmtId="0" fontId="0" fillId="24" borderId="0" xfId="44" applyFill="1" applyAlignment="1">
      <alignment vertical="center" wrapText="1"/>
      <protection/>
    </xf>
    <xf numFmtId="0" fontId="27" fillId="24" borderId="10" xfId="44" applyFont="1" applyFill="1" applyBorder="1" applyAlignment="1">
      <alignment horizontal="center" vertical="center" wrapText="1"/>
      <protection/>
    </xf>
    <xf numFmtId="0" fontId="0" fillId="24" borderId="0" xfId="44" applyFont="1" applyFill="1" applyAlignment="1">
      <alignment vertical="center" wrapText="1"/>
      <protection/>
    </xf>
    <xf numFmtId="0" fontId="0" fillId="0" borderId="0" xfId="44" applyFont="1" applyFill="1" applyAlignment="1">
      <alignment vertical="center" wrapText="1"/>
      <protection/>
    </xf>
    <xf numFmtId="0" fontId="24" fillId="24" borderId="0" xfId="44" applyFont="1" applyFill="1" applyAlignment="1">
      <alignment vertical="center" wrapText="1"/>
      <protection/>
    </xf>
    <xf numFmtId="0" fontId="20" fillId="24" borderId="0" xfId="44" applyFont="1" applyFill="1" applyAlignment="1">
      <alignment horizontal="center" vertical="center" wrapText="1"/>
      <protection/>
    </xf>
    <xf numFmtId="0" fontId="27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20" fillId="24" borderId="0" xfId="0" applyFont="1" applyFill="1" applyAlignment="1">
      <alignment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49" fontId="31" fillId="24" borderId="12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16" borderId="11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vertical="center" wrapText="1"/>
    </xf>
    <xf numFmtId="0" fontId="32" fillId="0" borderId="0" xfId="0" applyFont="1" applyAlignment="1">
      <alignment/>
    </xf>
    <xf numFmtId="0" fontId="20" fillId="16" borderId="11" xfId="0" applyFont="1" applyFill="1" applyBorder="1" applyAlignment="1">
      <alignment horizontal="center" vertical="center" wrapText="1"/>
    </xf>
    <xf numFmtId="2" fontId="35" fillId="16" borderId="11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/>
    </xf>
    <xf numFmtId="0" fontId="20" fillId="0" borderId="16" xfId="0" applyFont="1" applyBorder="1" applyAlignment="1">
      <alignment/>
    </xf>
    <xf numFmtId="0" fontId="27" fillId="24" borderId="16" xfId="0" applyFont="1" applyFill="1" applyBorder="1" applyAlignment="1">
      <alignment horizontal="left" vertical="center"/>
    </xf>
    <xf numFmtId="0" fontId="40" fillId="24" borderId="15" xfId="0" applyFont="1" applyFill="1" applyBorder="1" applyAlignment="1">
      <alignment horizontal="left" vertical="center" wrapText="1"/>
    </xf>
    <xf numFmtId="0" fontId="35" fillId="24" borderId="11" xfId="0" applyFont="1" applyFill="1" applyBorder="1" applyAlignment="1">
      <alignment horizontal="center" vertical="center" wrapText="1"/>
    </xf>
    <xf numFmtId="2" fontId="35" fillId="16" borderId="11" xfId="0" applyNumberFormat="1" applyFont="1" applyFill="1" applyBorder="1" applyAlignment="1">
      <alignment horizontal="center" vertical="center" wrapText="1"/>
    </xf>
    <xf numFmtId="2" fontId="35" fillId="24" borderId="11" xfId="0" applyNumberFormat="1" applyFont="1" applyFill="1" applyBorder="1" applyAlignment="1">
      <alignment horizontal="right" vertical="center" wrapText="1"/>
    </xf>
    <xf numFmtId="0" fontId="20" fillId="0" borderId="12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16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0" fontId="27" fillId="0" borderId="15" xfId="0" applyFont="1" applyFill="1" applyBorder="1" applyAlignment="1">
      <alignment horizontal="left" vertical="center"/>
    </xf>
    <xf numFmtId="0" fontId="30" fillId="24" borderId="11" xfId="0" applyFont="1" applyFill="1" applyBorder="1" applyAlignment="1">
      <alignment horizontal="left" vertical="center" wrapText="1"/>
    </xf>
    <xf numFmtId="0" fontId="27" fillId="0" borderId="16" xfId="0" applyFont="1" applyBorder="1" applyAlignment="1">
      <alignment/>
    </xf>
    <xf numFmtId="0" fontId="27" fillId="24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0" fillId="0" borderId="16" xfId="0" applyFont="1" applyBorder="1" applyAlignment="1">
      <alignment/>
    </xf>
    <xf numFmtId="2" fontId="35" fillId="25" borderId="11" xfId="0" applyNumberFormat="1" applyFont="1" applyFill="1" applyBorder="1" applyAlignment="1">
      <alignment horizontal="right" vertical="center" wrapText="1"/>
    </xf>
    <xf numFmtId="0" fontId="33" fillId="16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6" fontId="20" fillId="0" borderId="11" xfId="0" applyNumberFormat="1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center" vertical="center"/>
    </xf>
    <xf numFmtId="0" fontId="35" fillId="16" borderId="11" xfId="0" applyFont="1" applyFill="1" applyBorder="1" applyAlignment="1">
      <alignment horizontal="center" vertical="center"/>
    </xf>
    <xf numFmtId="0" fontId="35" fillId="24" borderId="11" xfId="0" applyFont="1" applyFill="1" applyBorder="1" applyAlignment="1">
      <alignment horizontal="left" vertical="center" wrapText="1"/>
    </xf>
    <xf numFmtId="0" fontId="35" fillId="24" borderId="11" xfId="0" applyFont="1" applyFill="1" applyBorder="1" applyAlignment="1">
      <alignment horizontal="left" vertical="center"/>
    </xf>
    <xf numFmtId="0" fontId="35" fillId="24" borderId="12" xfId="0" applyFont="1" applyFill="1" applyBorder="1" applyAlignment="1">
      <alignment horizontal="left" vertical="center"/>
    </xf>
    <xf numFmtId="0" fontId="35" fillId="24" borderId="18" xfId="0" applyFont="1" applyFill="1" applyBorder="1" applyAlignment="1">
      <alignment horizontal="left" vertical="center"/>
    </xf>
    <xf numFmtId="0" fontId="33" fillId="24" borderId="19" xfId="0" applyFont="1" applyFill="1" applyBorder="1" applyAlignment="1">
      <alignment horizontal="left" vertical="center"/>
    </xf>
    <xf numFmtId="0" fontId="35" fillId="24" borderId="19" xfId="0" applyFont="1" applyFill="1" applyBorder="1" applyAlignment="1">
      <alignment horizontal="left" vertical="center"/>
    </xf>
    <xf numFmtId="0" fontId="35" fillId="24" borderId="19" xfId="0" applyFont="1" applyFill="1" applyBorder="1" applyAlignment="1">
      <alignment horizontal="left" vertical="center" wrapText="1"/>
    </xf>
    <xf numFmtId="0" fontId="50" fillId="24" borderId="12" xfId="0" applyFont="1" applyFill="1" applyBorder="1" applyAlignment="1">
      <alignment horizontal="left" vertical="center"/>
    </xf>
    <xf numFmtId="0" fontId="51" fillId="24" borderId="16" xfId="0" applyFont="1" applyFill="1" applyBorder="1" applyAlignment="1">
      <alignment horizontal="left" vertical="center"/>
    </xf>
    <xf numFmtId="0" fontId="35" fillId="24" borderId="15" xfId="0" applyFont="1" applyFill="1" applyBorder="1" applyAlignment="1">
      <alignment horizontal="left" vertical="center"/>
    </xf>
    <xf numFmtId="0" fontId="35" fillId="24" borderId="16" xfId="0" applyFont="1" applyFill="1" applyBorder="1" applyAlignment="1">
      <alignment horizontal="left" vertical="center" wrapText="1"/>
    </xf>
    <xf numFmtId="0" fontId="52" fillId="24" borderId="16" xfId="0" applyFont="1" applyFill="1" applyBorder="1" applyAlignment="1">
      <alignment horizontal="left" vertical="center"/>
    </xf>
    <xf numFmtId="0" fontId="35" fillId="24" borderId="16" xfId="0" applyFont="1" applyFill="1" applyBorder="1" applyAlignment="1">
      <alignment horizontal="left" vertical="center"/>
    </xf>
    <xf numFmtId="0" fontId="35" fillId="24" borderId="15" xfId="0" applyFont="1" applyFill="1" applyBorder="1" applyAlignment="1">
      <alignment horizontal="left" vertical="center" wrapText="1"/>
    </xf>
    <xf numFmtId="16" fontId="35" fillId="24" borderId="11" xfId="0" applyNumberFormat="1" applyFont="1" applyFill="1" applyBorder="1" applyAlignment="1">
      <alignment horizontal="left" vertical="center" wrapText="1"/>
    </xf>
    <xf numFmtId="0" fontId="35" fillId="0" borderId="12" xfId="0" applyFont="1" applyBorder="1" applyAlignment="1">
      <alignment/>
    </xf>
    <xf numFmtId="0" fontId="35" fillId="0" borderId="16" xfId="0" applyFont="1" applyBorder="1" applyAlignment="1">
      <alignment/>
    </xf>
    <xf numFmtId="0" fontId="50" fillId="24" borderId="15" xfId="0" applyFont="1" applyFill="1" applyBorder="1" applyAlignment="1">
      <alignment horizontal="left" vertical="center"/>
    </xf>
    <xf numFmtId="0" fontId="50" fillId="24" borderId="15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left" vertical="center" wrapText="1"/>
    </xf>
    <xf numFmtId="2" fontId="33" fillId="16" borderId="11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vertical="center" wrapText="1"/>
    </xf>
    <xf numFmtId="0" fontId="33" fillId="25" borderId="11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left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 vertical="center" wrapText="1"/>
    </xf>
    <xf numFmtId="0" fontId="20" fillId="24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0" fillId="24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0" fillId="24" borderId="0" xfId="44" applyFont="1" applyFill="1" applyAlignment="1">
      <alignment vertical="center" wrapText="1"/>
      <protection/>
    </xf>
    <xf numFmtId="0" fontId="30" fillId="0" borderId="0" xfId="44" applyFont="1" applyFill="1" applyAlignment="1">
      <alignment vertical="center" wrapText="1"/>
      <protection/>
    </xf>
    <xf numFmtId="0" fontId="35" fillId="24" borderId="0" xfId="44" applyFont="1" applyFill="1">
      <alignment/>
      <protection/>
    </xf>
    <xf numFmtId="0" fontId="20" fillId="24" borderId="0" xfId="44" applyFont="1" applyFill="1" applyBorder="1" applyAlignment="1">
      <alignment vertical="center"/>
      <protection/>
    </xf>
    <xf numFmtId="0" fontId="30" fillId="0" borderId="0" xfId="44" applyFont="1">
      <alignment/>
      <protection/>
    </xf>
    <xf numFmtId="0" fontId="30" fillId="0" borderId="11" xfId="44" applyFont="1" applyBorder="1" applyAlignment="1">
      <alignment horizontal="center" vertical="center" wrapText="1"/>
      <protection/>
    </xf>
    <xf numFmtId="0" fontId="20" fillId="0" borderId="11" xfId="44" applyFont="1" applyBorder="1" applyAlignment="1">
      <alignment horizontal="center" vertical="top" wrapText="1"/>
      <protection/>
    </xf>
    <xf numFmtId="0" fontId="20" fillId="0" borderId="11" xfId="44" applyFont="1" applyBorder="1" applyAlignment="1">
      <alignment horizontal="center" wrapText="1"/>
      <protection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wrapText="1"/>
    </xf>
    <xf numFmtId="2" fontId="33" fillId="25" borderId="11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 wrapText="1"/>
    </xf>
    <xf numFmtId="0" fontId="35" fillId="0" borderId="11" xfId="0" applyFont="1" applyBorder="1" applyAlignment="1">
      <alignment horizontal="left" wrapText="1" indent="1"/>
    </xf>
    <xf numFmtId="0" fontId="33" fillId="24" borderId="11" xfId="0" applyFont="1" applyFill="1" applyBorder="1" applyAlignment="1">
      <alignment horizontal="left" wrapText="1"/>
    </xf>
    <xf numFmtId="0" fontId="33" fillId="16" borderId="15" xfId="0" applyFont="1" applyFill="1" applyBorder="1" applyAlignment="1">
      <alignment horizontal="center" vertical="center" wrapText="1"/>
    </xf>
    <xf numFmtId="2" fontId="33" fillId="16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 indent="1"/>
    </xf>
    <xf numFmtId="0" fontId="35" fillId="0" borderId="11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2" fontId="31" fillId="16" borderId="11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35" fillId="24" borderId="0" xfId="0" applyFont="1" applyFill="1" applyAlignment="1">
      <alignment/>
    </xf>
    <xf numFmtId="0" fontId="20" fillId="0" borderId="0" xfId="44" applyFont="1" applyAlignment="1">
      <alignment vertical="center"/>
      <protection/>
    </xf>
    <xf numFmtId="0" fontId="20" fillId="0" borderId="10" xfId="44" applyFont="1" applyBorder="1" applyAlignment="1">
      <alignment vertical="center"/>
      <protection/>
    </xf>
    <xf numFmtId="0" fontId="20" fillId="0" borderId="0" xfId="44" applyFont="1" applyBorder="1" applyAlignment="1">
      <alignment vertical="center"/>
      <protection/>
    </xf>
    <xf numFmtId="0" fontId="20" fillId="24" borderId="0" xfId="44" applyFont="1" applyFill="1" applyAlignment="1">
      <alignment horizontal="right" vertical="center"/>
      <protection/>
    </xf>
    <xf numFmtId="0" fontId="27" fillId="24" borderId="0" xfId="44" applyFont="1" applyFill="1" applyAlignment="1">
      <alignment horizontal="right" vertical="center"/>
      <protection/>
    </xf>
    <xf numFmtId="0" fontId="20" fillId="24" borderId="0" xfId="44" applyFont="1" applyFill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7" fillId="24" borderId="0" xfId="44" applyFont="1" applyFill="1" applyAlignment="1">
      <alignment horizontal="center" vertical="center" wrapText="1"/>
      <protection/>
    </xf>
    <xf numFmtId="0" fontId="27" fillId="0" borderId="11" xfId="44" applyFont="1" applyBorder="1" applyAlignment="1">
      <alignment horizontal="center" vertical="center" wrapText="1"/>
      <protection/>
    </xf>
    <xf numFmtId="0" fontId="20" fillId="0" borderId="17" xfId="44" applyFont="1" applyBorder="1" applyAlignment="1">
      <alignment horizontal="center" vertical="center" wrapText="1"/>
      <protection/>
    </xf>
    <xf numFmtId="0" fontId="27" fillId="16" borderId="11" xfId="44" applyFont="1" applyFill="1" applyBorder="1" applyAlignment="1">
      <alignment horizontal="center" vertical="center" wrapText="1"/>
      <protection/>
    </xf>
    <xf numFmtId="0" fontId="20" fillId="0" borderId="11" xfId="44" applyFont="1" applyBorder="1" applyAlignment="1">
      <alignment horizontal="center" vertical="center" wrapText="1"/>
      <protection/>
    </xf>
    <xf numFmtId="0" fontId="20" fillId="24" borderId="12" xfId="44" applyFont="1" applyFill="1" applyBorder="1" applyAlignment="1">
      <alignment horizontal="left" vertical="center" wrapText="1"/>
      <protection/>
    </xf>
    <xf numFmtId="0" fontId="20" fillId="0" borderId="15" xfId="44" applyFont="1" applyBorder="1" applyAlignment="1">
      <alignment wrapText="1"/>
      <protection/>
    </xf>
    <xf numFmtId="0" fontId="20" fillId="0" borderId="15" xfId="44" applyFont="1" applyBorder="1" applyAlignment="1">
      <alignment horizontal="center" vertical="center" wrapText="1"/>
      <protection/>
    </xf>
    <xf numFmtId="0" fontId="20" fillId="0" borderId="11" xfId="44" applyFont="1" applyBorder="1" applyAlignment="1">
      <alignment vertical="center" wrapText="1"/>
      <protection/>
    </xf>
    <xf numFmtId="0" fontId="20" fillId="0" borderId="12" xfId="44" applyFont="1" applyBorder="1" applyAlignment="1">
      <alignment horizontal="left" vertical="center" wrapText="1"/>
      <protection/>
    </xf>
    <xf numFmtId="0" fontId="20" fillId="0" borderId="12" xfId="44" applyFont="1" applyBorder="1" applyAlignment="1">
      <alignment horizontal="center" vertical="center" wrapText="1"/>
      <protection/>
    </xf>
    <xf numFmtId="0" fontId="20" fillId="0" borderId="12" xfId="44" applyFont="1" applyBorder="1" applyAlignment="1">
      <alignment vertical="center"/>
      <protection/>
    </xf>
    <xf numFmtId="0" fontId="20" fillId="0" borderId="15" xfId="44" applyFont="1" applyFill="1" applyBorder="1" applyAlignment="1">
      <alignment wrapText="1"/>
      <protection/>
    </xf>
    <xf numFmtId="0" fontId="20" fillId="0" borderId="12" xfId="44" applyNumberFormat="1" applyFont="1" applyBorder="1" applyAlignment="1">
      <alignment horizontal="center" vertical="center" wrapText="1"/>
      <protection/>
    </xf>
    <xf numFmtId="0" fontId="27" fillId="0" borderId="11" xfId="44" applyFont="1" applyBorder="1" applyAlignment="1">
      <alignment horizontal="left" vertical="center" wrapText="1"/>
      <protection/>
    </xf>
    <xf numFmtId="0" fontId="20" fillId="0" borderId="20" xfId="44" applyFont="1" applyBorder="1" applyAlignment="1">
      <alignment horizontal="left" vertical="center" wrapText="1"/>
      <protection/>
    </xf>
    <xf numFmtId="0" fontId="20" fillId="0" borderId="15" xfId="0" applyFont="1" applyBorder="1" applyAlignment="1">
      <alignment wrapText="1"/>
    </xf>
    <xf numFmtId="0" fontId="20" fillId="0" borderId="15" xfId="44" applyFont="1" applyBorder="1">
      <alignment/>
      <protection/>
    </xf>
    <xf numFmtId="0" fontId="20" fillId="0" borderId="12" xfId="44" applyFont="1" applyBorder="1">
      <alignment/>
      <protection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54" fillId="0" borderId="0" xfId="0" applyFont="1" applyAlignment="1">
      <alignment vertical="center"/>
    </xf>
    <xf numFmtId="0" fontId="20" fillId="0" borderId="0" xfId="44" applyFont="1" applyFill="1" applyBorder="1" applyAlignment="1">
      <alignment vertical="center"/>
      <protection/>
    </xf>
    <xf numFmtId="14" fontId="30" fillId="25" borderId="0" xfId="44" applyNumberFormat="1" applyFont="1" applyFill="1" applyAlignment="1">
      <alignment vertical="center"/>
      <protection/>
    </xf>
    <xf numFmtId="0" fontId="20" fillId="24" borderId="0" xfId="44" applyFont="1" applyFill="1" applyAlignment="1">
      <alignment horizontal="left" vertical="center"/>
      <protection/>
    </xf>
    <xf numFmtId="14" fontId="20" fillId="0" borderId="0" xfId="44" applyNumberFormat="1" applyFont="1" applyFill="1" applyBorder="1" applyAlignment="1">
      <alignment horizontal="right" vertical="center"/>
      <protection/>
    </xf>
    <xf numFmtId="0" fontId="20" fillId="0" borderId="0" xfId="44" applyFont="1" applyFill="1" applyBorder="1" applyAlignment="1">
      <alignment horizontal="center" vertical="center" wrapText="1"/>
      <protection/>
    </xf>
    <xf numFmtId="0" fontId="20" fillId="0" borderId="0" xfId="44" applyFont="1" applyFill="1" applyBorder="1" applyAlignment="1">
      <alignment vertical="center" wrapText="1"/>
      <protection/>
    </xf>
    <xf numFmtId="0" fontId="27" fillId="0" borderId="0" xfId="44" applyFont="1" applyFill="1" applyBorder="1" applyAlignment="1">
      <alignment horizontal="center" vertical="center" wrapText="1"/>
      <protection/>
    </xf>
    <xf numFmtId="0" fontId="38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center" vertical="center" wrapText="1"/>
    </xf>
    <xf numFmtId="2" fontId="27" fillId="25" borderId="11" xfId="0" applyNumberFormat="1" applyFont="1" applyFill="1" applyBorder="1" applyAlignment="1">
      <alignment horizontal="center" vertical="center" wrapText="1"/>
    </xf>
    <xf numFmtId="2" fontId="31" fillId="25" borderId="11" xfId="0" applyNumberFormat="1" applyFont="1" applyFill="1" applyBorder="1" applyAlignment="1">
      <alignment horizontal="center" vertical="center" wrapText="1"/>
    </xf>
    <xf numFmtId="2" fontId="27" fillId="16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20" fillId="16" borderId="15" xfId="0" applyFont="1" applyFill="1" applyBorder="1" applyAlignment="1">
      <alignment horizontal="center" vertical="center" wrapText="1"/>
    </xf>
    <xf numFmtId="0" fontId="20" fillId="16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20" fillId="16" borderId="12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16" borderId="12" xfId="0" applyFill="1" applyBorder="1" applyAlignment="1">
      <alignment vertical="center"/>
    </xf>
    <xf numFmtId="0" fontId="30" fillId="16" borderId="11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20" fillId="0" borderId="24" xfId="0" applyFont="1" applyFill="1" applyBorder="1" applyAlignment="1">
      <alignment horizontal="left" vertical="center" wrapText="1"/>
    </xf>
    <xf numFmtId="0" fontId="20" fillId="25" borderId="11" xfId="0" applyFont="1" applyFill="1" applyBorder="1" applyAlignment="1">
      <alignment horizontal="center" vertical="center" wrapText="1"/>
    </xf>
    <xf numFmtId="2" fontId="35" fillId="25" borderId="11" xfId="0" applyNumberFormat="1" applyFont="1" applyFill="1" applyBorder="1" applyAlignment="1">
      <alignment horizontal="center" vertical="center" wrapText="1"/>
    </xf>
    <xf numFmtId="2" fontId="20" fillId="25" borderId="11" xfId="0" applyNumberFormat="1" applyFont="1" applyFill="1" applyBorder="1" applyAlignment="1">
      <alignment horizontal="center" vertical="center" wrapText="1"/>
    </xf>
    <xf numFmtId="2" fontId="20" fillId="25" borderId="12" xfId="0" applyNumberFormat="1" applyFont="1" applyFill="1" applyBorder="1" applyAlignment="1">
      <alignment horizontal="center" vertical="center" wrapText="1"/>
    </xf>
    <xf numFmtId="2" fontId="20" fillId="16" borderId="12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vertical="center" wrapText="1"/>
    </xf>
    <xf numFmtId="2" fontId="37" fillId="16" borderId="11" xfId="0" applyNumberFormat="1" applyFont="1" applyFill="1" applyBorder="1" applyAlignment="1">
      <alignment horizontal="center" vertical="center" wrapText="1"/>
    </xf>
    <xf numFmtId="0" fontId="37" fillId="16" borderId="11" xfId="0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Border="1" applyAlignment="1">
      <alignment vertical="center"/>
    </xf>
    <xf numFmtId="2" fontId="33" fillId="25" borderId="12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0" fillId="0" borderId="0" xfId="44" applyFont="1" applyAlignment="1">
      <alignment horizontal="center" vertical="center"/>
      <protection/>
    </xf>
    <xf numFmtId="0" fontId="27" fillId="24" borderId="0" xfId="51" applyFont="1" applyFill="1" applyBorder="1" applyAlignment="1">
      <alignment vertical="center" wrapText="1"/>
      <protection/>
    </xf>
    <xf numFmtId="0" fontId="27" fillId="24" borderId="10" xfId="51" applyFont="1" applyFill="1" applyBorder="1" applyAlignment="1">
      <alignment vertical="center" wrapText="1"/>
      <protection/>
    </xf>
    <xf numFmtId="0" fontId="20" fillId="0" borderId="0" xfId="51" applyFont="1" applyAlignment="1">
      <alignment vertical="center"/>
      <protection/>
    </xf>
    <xf numFmtId="0" fontId="20" fillId="24" borderId="0" xfId="44" applyFont="1" applyFill="1" applyBorder="1" applyAlignment="1">
      <alignment horizontal="center" vertical="center" shrinkToFit="1"/>
      <protection/>
    </xf>
    <xf numFmtId="0" fontId="20" fillId="24" borderId="0" xfId="44" applyFont="1" applyFill="1" applyBorder="1" applyAlignment="1">
      <alignment vertical="center" shrinkToFit="1"/>
      <protection/>
    </xf>
    <xf numFmtId="0" fontId="33" fillId="0" borderId="0" xfId="0" applyFont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2" fontId="35" fillId="0" borderId="11" xfId="0" applyNumberFormat="1" applyFont="1" applyBorder="1" applyAlignment="1">
      <alignment horizontal="center" vertical="center" wrapText="1"/>
    </xf>
    <xf numFmtId="2" fontId="20" fillId="0" borderId="0" xfId="0" applyNumberFormat="1" applyFont="1" applyAlignment="1">
      <alignment vertical="center"/>
    </xf>
    <xf numFmtId="0" fontId="33" fillId="0" borderId="11" xfId="0" applyFont="1" applyBorder="1" applyAlignment="1">
      <alignment horizontal="left" vertical="center" wrapText="1"/>
    </xf>
    <xf numFmtId="2" fontId="30" fillId="16" borderId="11" xfId="0" applyNumberFormat="1" applyFont="1" applyFill="1" applyBorder="1" applyAlignment="1">
      <alignment horizontal="center" vertical="center" wrapText="1"/>
    </xf>
    <xf numFmtId="0" fontId="20" fillId="0" borderId="0" xfId="44" applyFont="1" applyAlignment="1">
      <alignment horizontal="left" vertical="center"/>
      <protection/>
    </xf>
    <xf numFmtId="0" fontId="20" fillId="0" borderId="0" xfId="44" applyFont="1" applyBorder="1" applyAlignment="1">
      <alignment horizontal="left" vertical="center"/>
      <protection/>
    </xf>
    <xf numFmtId="0" fontId="20" fillId="0" borderId="10" xfId="44" applyFont="1" applyBorder="1" applyAlignment="1">
      <alignment horizontal="left" vertical="center"/>
      <protection/>
    </xf>
    <xf numFmtId="0" fontId="20" fillId="0" borderId="11" xfId="44" applyFont="1" applyBorder="1" applyAlignment="1">
      <alignment horizontal="left" vertical="center" wrapText="1"/>
      <protection/>
    </xf>
    <xf numFmtId="2" fontId="20" fillId="0" borderId="11" xfId="44" applyNumberFormat="1" applyFont="1" applyBorder="1" applyAlignment="1">
      <alignment horizontal="center" vertical="center" wrapText="1"/>
      <protection/>
    </xf>
    <xf numFmtId="0" fontId="20" fillId="16" borderId="11" xfId="44" applyFont="1" applyFill="1" applyBorder="1" applyAlignment="1">
      <alignment horizontal="center" vertical="center" wrapText="1"/>
      <protection/>
    </xf>
    <xf numFmtId="2" fontId="27" fillId="16" borderId="11" xfId="44" applyNumberFormat="1" applyFont="1" applyFill="1" applyBorder="1" applyAlignment="1">
      <alignment horizontal="center" vertical="center" wrapText="1"/>
      <protection/>
    </xf>
    <xf numFmtId="2" fontId="0" fillId="0" borderId="0" xfId="43" applyNumberFormat="1" applyFont="1" applyFill="1" applyBorder="1" applyAlignment="1">
      <alignment vertical="center"/>
      <protection/>
    </xf>
    <xf numFmtId="2" fontId="39" fillId="0" borderId="0" xfId="0" applyNumberFormat="1" applyFont="1" applyAlignment="1">
      <alignment/>
    </xf>
    <xf numFmtId="0" fontId="20" fillId="0" borderId="25" xfId="43" applyFont="1" applyBorder="1" applyAlignment="1">
      <alignment vertical="center" wrapText="1"/>
      <protection/>
    </xf>
    <xf numFmtId="0" fontId="31" fillId="0" borderId="11" xfId="0" applyFont="1" applyBorder="1" applyAlignment="1">
      <alignment horizontal="center" vertical="center" wrapText="1"/>
    </xf>
    <xf numFmtId="0" fontId="42" fillId="0" borderId="25" xfId="43" applyFont="1" applyBorder="1" applyAlignment="1">
      <alignment vertical="center"/>
      <protection/>
    </xf>
    <xf numFmtId="0" fontId="42" fillId="0" borderId="0" xfId="43" applyFont="1" applyAlignment="1">
      <alignment vertical="center"/>
      <protection/>
    </xf>
    <xf numFmtId="0" fontId="30" fillId="0" borderId="25" xfId="43" applyFont="1" applyBorder="1" applyAlignment="1">
      <alignment vertical="center" wrapText="1"/>
      <protection/>
    </xf>
    <xf numFmtId="0" fontId="42" fillId="24" borderId="0" xfId="0" applyFont="1" applyFill="1" applyAlignment="1">
      <alignment vertical="center" wrapText="1"/>
    </xf>
    <xf numFmtId="0" fontId="42" fillId="0" borderId="0" xfId="43" applyFont="1" applyBorder="1" applyAlignment="1">
      <alignment vertical="center"/>
      <protection/>
    </xf>
    <xf numFmtId="0" fontId="31" fillId="0" borderId="12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horizontal="center" vertical="center" wrapText="1"/>
    </xf>
    <xf numFmtId="2" fontId="20" fillId="16" borderId="11" xfId="44" applyNumberFormat="1" applyFont="1" applyFill="1" applyBorder="1" applyAlignment="1">
      <alignment horizontal="center" vertical="center" wrapText="1"/>
      <protection/>
    </xf>
    <xf numFmtId="0" fontId="30" fillId="24" borderId="0" xfId="0" applyFont="1" applyFill="1" applyBorder="1" applyAlignment="1">
      <alignment vertical="center" wrapText="1"/>
    </xf>
    <xf numFmtId="0" fontId="35" fillId="0" borderId="0" xfId="0" applyFont="1" applyFill="1" applyAlignment="1">
      <alignment vertical="center"/>
    </xf>
    <xf numFmtId="0" fontId="35" fillId="24" borderId="0" xfId="0" applyFont="1" applyFill="1" applyBorder="1" applyAlignment="1">
      <alignment wrapText="1"/>
    </xf>
    <xf numFmtId="0" fontId="35" fillId="24" borderId="0" xfId="0" applyFont="1" applyFill="1" applyBorder="1" applyAlignment="1">
      <alignment vertical="center" wrapText="1"/>
    </xf>
    <xf numFmtId="0" fontId="33" fillId="24" borderId="0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right"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0" xfId="43" applyFont="1" applyBorder="1" applyAlignment="1">
      <alignment horizontal="left" vertical="center" wrapText="1"/>
      <protection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26" xfId="0" applyFont="1" applyFill="1" applyBorder="1" applyAlignment="1">
      <alignment horizontal="left" vertical="center" wrapText="1"/>
    </xf>
    <xf numFmtId="0" fontId="30" fillId="0" borderId="25" xfId="43" applyFont="1" applyBorder="1" applyAlignment="1">
      <alignment horizontal="left" vertical="center" wrapText="1"/>
      <protection/>
    </xf>
    <xf numFmtId="0" fontId="30" fillId="24" borderId="0" xfId="0" applyFont="1" applyFill="1" applyBorder="1" applyAlignment="1">
      <alignment horizontal="left" vertical="center" wrapText="1"/>
    </xf>
    <xf numFmtId="0" fontId="42" fillId="24" borderId="10" xfId="0" applyFont="1" applyFill="1" applyBorder="1" applyAlignment="1">
      <alignment horizontal="left" vertical="center" wrapText="1"/>
    </xf>
    <xf numFmtId="0" fontId="42" fillId="24" borderId="10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 wrapText="1"/>
    </xf>
    <xf numFmtId="0" fontId="20" fillId="0" borderId="25" xfId="43" applyFont="1" applyBorder="1" applyAlignment="1">
      <alignment horizontal="left" vertical="center" wrapText="1"/>
      <protection/>
    </xf>
    <xf numFmtId="0" fontId="0" fillId="0" borderId="25" xfId="43" applyFont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7" fillId="0" borderId="11" xfId="43" applyFont="1" applyBorder="1" applyAlignment="1">
      <alignment vertical="center"/>
      <protection/>
    </xf>
    <xf numFmtId="0" fontId="27" fillId="0" borderId="11" xfId="43" applyFont="1" applyBorder="1" applyAlignment="1">
      <alignment horizontal="left" vertical="center"/>
      <protection/>
    </xf>
    <xf numFmtId="0" fontId="20" fillId="0" borderId="11" xfId="43" applyFont="1" applyBorder="1" applyAlignment="1">
      <alignment horizontal="left" vertical="center"/>
      <protection/>
    </xf>
    <xf numFmtId="0" fontId="31" fillId="0" borderId="11" xfId="43" applyFont="1" applyBorder="1" applyAlignment="1">
      <alignment horizontal="left" vertical="center" wrapText="1"/>
      <protection/>
    </xf>
    <xf numFmtId="0" fontId="27" fillId="0" borderId="11" xfId="43" applyFont="1" applyBorder="1" applyAlignment="1">
      <alignment vertical="center" wrapText="1"/>
      <protection/>
    </xf>
    <xf numFmtId="0" fontId="20" fillId="0" borderId="11" xfId="43" applyFont="1" applyBorder="1" applyAlignment="1">
      <alignment vertical="center" wrapText="1"/>
      <protection/>
    </xf>
    <xf numFmtId="0" fontId="20" fillId="0" borderId="11" xfId="43" applyFont="1" applyBorder="1" applyAlignment="1">
      <alignment horizontal="left" vertical="center" wrapText="1"/>
      <protection/>
    </xf>
    <xf numFmtId="0" fontId="27" fillId="0" borderId="11" xfId="43" applyFont="1" applyBorder="1" applyAlignment="1">
      <alignment horizontal="center" vertical="center" wrapText="1"/>
      <protection/>
    </xf>
    <xf numFmtId="0" fontId="23" fillId="0" borderId="0" xfId="43" applyFont="1" applyBorder="1" applyAlignment="1">
      <alignment horizontal="justify" vertical="center"/>
      <protection/>
    </xf>
    <xf numFmtId="0" fontId="22" fillId="0" borderId="0" xfId="43" applyFont="1" applyBorder="1" applyAlignment="1">
      <alignment horizontal="center" vertical="center"/>
      <protection/>
    </xf>
    <xf numFmtId="0" fontId="23" fillId="0" borderId="0" xfId="43" applyFont="1" applyBorder="1" applyAlignment="1">
      <alignment horizontal="center" vertical="center"/>
      <protection/>
    </xf>
    <xf numFmtId="0" fontId="26" fillId="0" borderId="10" xfId="43" applyFont="1" applyBorder="1" applyAlignment="1">
      <alignment horizontal="right" vertical="center"/>
      <protection/>
    </xf>
    <xf numFmtId="0" fontId="20" fillId="0" borderId="0" xfId="43" applyFont="1" applyBorder="1" applyAlignment="1">
      <alignment horizontal="center" vertical="center" wrapText="1"/>
      <protection/>
    </xf>
    <xf numFmtId="0" fontId="22" fillId="0" borderId="10" xfId="43" applyFont="1" applyBorder="1" applyAlignment="1">
      <alignment horizontal="center" vertical="center"/>
      <protection/>
    </xf>
    <xf numFmtId="0" fontId="22" fillId="0" borderId="10" xfId="43" applyFont="1" applyBorder="1" applyAlignment="1">
      <alignment horizontal="center" vertical="center"/>
      <protection/>
    </xf>
    <xf numFmtId="0" fontId="27" fillId="0" borderId="11" xfId="0" applyFont="1" applyBorder="1" applyAlignment="1">
      <alignment horizontal="center" vertical="center" wrapText="1"/>
    </xf>
    <xf numFmtId="0" fontId="44" fillId="24" borderId="0" xfId="43" applyFont="1" applyFill="1" applyBorder="1" applyAlignment="1">
      <alignment horizontal="center"/>
      <protection/>
    </xf>
    <xf numFmtId="0" fontId="27" fillId="24" borderId="10" xfId="44" applyFont="1" applyFill="1" applyBorder="1" applyAlignment="1">
      <alignment horizontal="center"/>
      <protection/>
    </xf>
    <xf numFmtId="0" fontId="20" fillId="24" borderId="0" xfId="44" applyFont="1" applyFill="1" applyBorder="1" applyAlignment="1">
      <alignment horizontal="center" vertical="top"/>
      <protection/>
    </xf>
    <xf numFmtId="0" fontId="27" fillId="24" borderId="0" xfId="44" applyFont="1" applyFill="1" applyBorder="1" applyAlignment="1">
      <alignment horizontal="center"/>
      <protection/>
    </xf>
    <xf numFmtId="0" fontId="35" fillId="24" borderId="0" xfId="44" applyFont="1" applyFill="1" applyBorder="1" applyAlignment="1">
      <alignment horizontal="center" vertical="top" wrapText="1"/>
      <protection/>
    </xf>
    <xf numFmtId="0" fontId="27" fillId="24" borderId="0" xfId="40" applyNumberFormat="1" applyFont="1" applyFill="1" applyBorder="1" applyAlignment="1" applyProtection="1">
      <alignment horizontal="center"/>
      <protection/>
    </xf>
    <xf numFmtId="0" fontId="0" fillId="0" borderId="10" xfId="42" applyFont="1" applyBorder="1" applyAlignment="1">
      <alignment horizontal="left" vertical="center"/>
      <protection/>
    </xf>
    <xf numFmtId="0" fontId="0" fillId="0" borderId="10" xfId="42" applyFont="1" applyBorder="1" applyAlignment="1">
      <alignment horizontal="center" vertical="center"/>
      <protection/>
    </xf>
    <xf numFmtId="0" fontId="20" fillId="0" borderId="21" xfId="42" applyFont="1" applyBorder="1" applyAlignment="1">
      <alignment horizontal="center" vertical="center" wrapText="1"/>
      <protection/>
    </xf>
    <xf numFmtId="0" fontId="20" fillId="24" borderId="0" xfId="44" applyFont="1" applyFill="1" applyBorder="1" applyAlignment="1">
      <alignment horizontal="center"/>
      <protection/>
    </xf>
    <xf numFmtId="0" fontId="20" fillId="24" borderId="0" xfId="44" applyFont="1" applyFill="1" applyBorder="1" applyAlignment="1">
      <alignment horizontal="right"/>
      <protection/>
    </xf>
    <xf numFmtId="0" fontId="33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27" fillId="24" borderId="0" xfId="44" applyFont="1" applyFill="1" applyBorder="1" applyAlignment="1">
      <alignment horizontal="center" vertical="center" wrapText="1"/>
      <protection/>
    </xf>
    <xf numFmtId="0" fontId="27" fillId="24" borderId="10" xfId="44" applyFont="1" applyFill="1" applyBorder="1" applyAlignment="1">
      <alignment horizontal="center" vertical="center" wrapText="1"/>
      <protection/>
    </xf>
    <xf numFmtId="0" fontId="20" fillId="24" borderId="21" xfId="44" applyFont="1" applyFill="1" applyBorder="1" applyAlignment="1">
      <alignment horizontal="center" vertical="center" wrapText="1"/>
      <protection/>
    </xf>
    <xf numFmtId="0" fontId="20" fillId="24" borderId="10" xfId="44" applyFont="1" applyFill="1" applyBorder="1" applyAlignment="1">
      <alignment horizontal="center" vertical="center" wrapText="1"/>
      <protection/>
    </xf>
    <xf numFmtId="0" fontId="20" fillId="0" borderId="21" xfId="44" applyFont="1" applyFill="1" applyBorder="1" applyAlignment="1">
      <alignment horizontal="center" vertical="center" wrapText="1"/>
      <protection/>
    </xf>
    <xf numFmtId="0" fontId="20" fillId="24" borderId="0" xfId="44" applyFont="1" applyFill="1" applyBorder="1" applyAlignment="1">
      <alignment vertical="center" wrapText="1"/>
      <protection/>
    </xf>
    <xf numFmtId="14" fontId="20" fillId="24" borderId="0" xfId="44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right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49" fontId="31" fillId="24" borderId="11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left" vertical="center" wrapText="1"/>
    </xf>
    <xf numFmtId="0" fontId="20" fillId="24" borderId="15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33" fillId="24" borderId="11" xfId="0" applyFont="1" applyFill="1" applyBorder="1" applyAlignment="1">
      <alignment horizontal="left" vertical="center" wrapText="1"/>
    </xf>
    <xf numFmtId="0" fontId="35" fillId="24" borderId="11" xfId="0" applyFont="1" applyFill="1" applyBorder="1" applyAlignment="1">
      <alignment horizontal="left" vertical="center" wrapText="1"/>
    </xf>
    <xf numFmtId="0" fontId="35" fillId="24" borderId="15" xfId="0" applyFont="1" applyFill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wrapText="1"/>
    </xf>
    <xf numFmtId="0" fontId="20" fillId="24" borderId="0" xfId="0" applyFont="1" applyFill="1" applyBorder="1" applyAlignment="1">
      <alignment horizontal="left" vertical="center" wrapText="1"/>
    </xf>
    <xf numFmtId="0" fontId="33" fillId="0" borderId="11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30" fillId="24" borderId="21" xfId="0" applyFont="1" applyFill="1" applyBorder="1" applyAlignment="1">
      <alignment horizontal="left" vertical="top" wrapText="1"/>
    </xf>
    <xf numFmtId="0" fontId="30" fillId="24" borderId="0" xfId="0" applyFont="1" applyFill="1" applyBorder="1" applyAlignment="1">
      <alignment horizontal="center" vertical="top" wrapText="1"/>
    </xf>
    <xf numFmtId="0" fontId="30" fillId="24" borderId="21" xfId="0" applyFont="1" applyFill="1" applyBorder="1" applyAlignment="1">
      <alignment horizontal="center" vertical="top" wrapText="1"/>
    </xf>
    <xf numFmtId="0" fontId="33" fillId="24" borderId="0" xfId="43" applyFont="1" applyFill="1" applyBorder="1" applyAlignment="1">
      <alignment horizontal="center" wrapText="1"/>
      <protection/>
    </xf>
    <xf numFmtId="0" fontId="30" fillId="24" borderId="0" xfId="44" applyFont="1" applyFill="1" applyBorder="1" applyAlignment="1">
      <alignment horizontal="center" vertical="center" wrapText="1"/>
      <protection/>
    </xf>
    <xf numFmtId="0" fontId="31" fillId="0" borderId="11" xfId="44" applyFont="1" applyBorder="1" applyAlignment="1">
      <alignment horizontal="center" vertical="center" wrapText="1"/>
      <protection/>
    </xf>
    <xf numFmtId="0" fontId="27" fillId="0" borderId="13" xfId="44" applyFont="1" applyBorder="1" applyAlignment="1">
      <alignment horizontal="left" vertical="center" wrapText="1"/>
      <protection/>
    </xf>
    <xf numFmtId="0" fontId="27" fillId="0" borderId="11" xfId="44" applyFont="1" applyBorder="1" applyAlignment="1">
      <alignment horizontal="left" vertical="center" wrapText="1"/>
      <protection/>
    </xf>
    <xf numFmtId="0" fontId="21" fillId="0" borderId="0" xfId="0" applyFont="1" applyFill="1" applyBorder="1" applyAlignment="1">
      <alignment horizontal="justify"/>
    </xf>
    <xf numFmtId="0" fontId="27" fillId="24" borderId="0" xfId="0" applyFont="1" applyFill="1" applyBorder="1" applyAlignment="1">
      <alignment horizontal="center" vertical="center" wrapText="1"/>
    </xf>
    <xf numFmtId="0" fontId="27" fillId="0" borderId="12" xfId="44" applyFont="1" applyBorder="1" applyAlignment="1">
      <alignment horizontal="center" vertical="center" wrapText="1"/>
      <protection/>
    </xf>
    <xf numFmtId="0" fontId="20" fillId="0" borderId="17" xfId="44" applyFont="1" applyBorder="1" applyAlignment="1">
      <alignment horizontal="center" vertical="center" wrapText="1"/>
      <protection/>
    </xf>
    <xf numFmtId="0" fontId="20" fillId="24" borderId="0" xfId="44" applyFont="1" applyFill="1" applyBorder="1" applyAlignment="1">
      <alignment horizontal="center" vertical="center" wrapText="1"/>
      <protection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0" fillId="16" borderId="15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24" borderId="10" xfId="51" applyFont="1" applyFill="1" applyBorder="1" applyAlignment="1">
      <alignment horizontal="center" vertical="center" wrapText="1"/>
      <protection/>
    </xf>
    <xf numFmtId="0" fontId="20" fillId="24" borderId="0" xfId="44" applyFont="1" applyFill="1" applyBorder="1" applyAlignment="1">
      <alignment horizontal="center" vertical="center" shrinkToFit="1"/>
      <protection/>
    </xf>
    <xf numFmtId="0" fontId="27" fillId="0" borderId="0" xfId="0" applyFont="1" applyBorder="1" applyAlignment="1">
      <alignment horizontal="center" vertical="center"/>
    </xf>
    <xf numFmtId="14" fontId="20" fillId="0" borderId="10" xfId="0" applyNumberFormat="1" applyFont="1" applyBorder="1" applyAlignment="1">
      <alignment horizontal="center" vertical="center"/>
    </xf>
    <xf numFmtId="0" fontId="20" fillId="0" borderId="0" xfId="44" applyFont="1" applyBorder="1" applyAlignment="1">
      <alignment horizontal="center" vertical="center"/>
      <protection/>
    </xf>
    <xf numFmtId="0" fontId="20" fillId="24" borderId="21" xfId="44" applyFont="1" applyFill="1" applyBorder="1" applyAlignment="1">
      <alignment horizontal="center" vertical="center" shrinkToFit="1"/>
      <protection/>
    </xf>
    <xf numFmtId="0" fontId="37" fillId="0" borderId="0" xfId="44" applyFont="1" applyBorder="1" applyAlignment="1">
      <alignment horizontal="center" vertical="center"/>
      <protection/>
    </xf>
    <xf numFmtId="0" fontId="27" fillId="0" borderId="11" xfId="44" applyFont="1" applyBorder="1" applyAlignment="1">
      <alignment horizontal="center" vertical="center" wrapText="1"/>
      <protection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ipersaitas 2" xfId="40"/>
    <cellStyle name="Išvestis" xfId="41"/>
    <cellStyle name="Įprastas 2" xfId="42"/>
    <cellStyle name="Įprastas 2 2" xfId="43"/>
    <cellStyle name="Įprastas 3" xfId="44"/>
    <cellStyle name="Įprastas 4" xfId="45"/>
    <cellStyle name="Įspėjimo tekstas" xfId="46"/>
    <cellStyle name="Įvestis" xfId="47"/>
    <cellStyle name="Comma" xfId="48"/>
    <cellStyle name="Comma [0]" xfId="49"/>
    <cellStyle name="Neutralus" xfId="50"/>
    <cellStyle name="Normal_17 VSAFAS_lyginamasis_4-19_priedai_2009-09-10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110" zoomScaleNormal="110" zoomScalePageLayoutView="0" workbookViewId="0" topLeftCell="A1">
      <selection activeCell="G24" sqref="G24"/>
    </sheetView>
  </sheetViews>
  <sheetFormatPr defaultColWidth="9.140625" defaultRowHeight="12.75"/>
  <cols>
    <col min="1" max="1" width="8.421875" style="35" customWidth="1"/>
    <col min="2" max="2" width="3.140625" style="36" customWidth="1"/>
    <col min="3" max="3" width="1.57421875" style="36" customWidth="1"/>
    <col min="4" max="4" width="31.140625" style="36" customWidth="1"/>
    <col min="5" max="5" width="7.00390625" style="37" customWidth="1"/>
    <col min="6" max="6" width="11.421875" style="38" customWidth="1"/>
    <col min="7" max="7" width="12.7109375" style="38" customWidth="1"/>
    <col min="8" max="8" width="0.71875" style="0" customWidth="1"/>
    <col min="9" max="9" width="6.7109375" style="0" customWidth="1"/>
  </cols>
  <sheetData>
    <row r="1" spans="5:7" ht="12.75" customHeight="1">
      <c r="E1" s="452" t="s">
        <v>106</v>
      </c>
      <c r="F1" s="452"/>
      <c r="G1" s="452"/>
    </row>
    <row r="2" spans="5:7" ht="12.75" customHeight="1">
      <c r="E2" s="453" t="s">
        <v>107</v>
      </c>
      <c r="F2" s="453"/>
      <c r="G2" s="453"/>
    </row>
    <row r="4" spans="1:7" ht="12.75" customHeight="1">
      <c r="A4" s="454" t="s">
        <v>108</v>
      </c>
      <c r="B4" s="454"/>
      <c r="C4" s="454"/>
      <c r="D4" s="454"/>
      <c r="E4" s="454"/>
      <c r="F4" s="454"/>
      <c r="G4" s="454"/>
    </row>
    <row r="5" spans="1:7" ht="12.75">
      <c r="A5" s="454"/>
      <c r="B5" s="454"/>
      <c r="C5" s="454"/>
      <c r="D5" s="454"/>
      <c r="E5" s="454"/>
      <c r="F5" s="454"/>
      <c r="G5" s="454"/>
    </row>
    <row r="6" spans="1:7" ht="12.75" customHeight="1">
      <c r="A6" s="455" t="s">
        <v>109</v>
      </c>
      <c r="B6" s="455"/>
      <c r="C6" s="455"/>
      <c r="D6" s="455"/>
      <c r="E6" s="455"/>
      <c r="F6" s="455"/>
      <c r="G6" s="455"/>
    </row>
    <row r="7" spans="1:7" ht="12.75" customHeight="1">
      <c r="A7" s="456" t="s">
        <v>583</v>
      </c>
      <c r="B7" s="456"/>
      <c r="C7" s="456"/>
      <c r="D7" s="456"/>
      <c r="E7" s="456"/>
      <c r="F7" s="456"/>
      <c r="G7" s="456"/>
    </row>
    <row r="8" spans="1:7" ht="7.5" customHeight="1">
      <c r="A8" s="40"/>
      <c r="B8" s="41"/>
      <c r="C8" s="41"/>
      <c r="D8" s="41"/>
      <c r="E8" s="41"/>
      <c r="F8" s="34"/>
      <c r="G8" s="34"/>
    </row>
    <row r="9" spans="1:7" ht="12" customHeight="1">
      <c r="A9" s="455" t="s">
        <v>110</v>
      </c>
      <c r="B9" s="455"/>
      <c r="C9" s="455"/>
      <c r="D9" s="455"/>
      <c r="E9" s="455"/>
      <c r="F9" s="455"/>
      <c r="G9" s="455"/>
    </row>
    <row r="10" spans="1:7" ht="6" customHeight="1">
      <c r="A10" s="457" t="s">
        <v>111</v>
      </c>
      <c r="B10" s="457"/>
      <c r="C10" s="457"/>
      <c r="D10" s="457"/>
      <c r="E10" s="457"/>
      <c r="F10" s="457"/>
      <c r="G10" s="457"/>
    </row>
    <row r="11" spans="1:7" ht="12.75">
      <c r="A11" s="457"/>
      <c r="B11" s="457"/>
      <c r="C11" s="457"/>
      <c r="D11" s="457"/>
      <c r="E11" s="457"/>
      <c r="F11" s="457"/>
      <c r="G11" s="457"/>
    </row>
    <row r="12" spans="1:7" ht="12.75">
      <c r="A12" s="457"/>
      <c r="B12" s="457"/>
      <c r="C12" s="457"/>
      <c r="D12" s="457"/>
      <c r="E12" s="457"/>
      <c r="F12" s="457"/>
      <c r="G12" s="457"/>
    </row>
    <row r="13" spans="1:7" ht="12.75" customHeight="1">
      <c r="A13" s="458" t="s">
        <v>112</v>
      </c>
      <c r="B13" s="458"/>
      <c r="C13" s="458"/>
      <c r="D13" s="458"/>
      <c r="E13" s="458"/>
      <c r="F13" s="458"/>
      <c r="G13" s="458"/>
    </row>
    <row r="14" spans="1:7" ht="12.75" customHeight="1">
      <c r="A14" s="458" t="s">
        <v>582</v>
      </c>
      <c r="B14" s="458"/>
      <c r="C14" s="458"/>
      <c r="D14" s="458"/>
      <c r="E14" s="458"/>
      <c r="F14" s="458"/>
      <c r="G14" s="458"/>
    </row>
    <row r="15" spans="1:7" ht="15.75">
      <c r="A15" s="42"/>
      <c r="B15" s="43"/>
      <c r="C15" s="43"/>
      <c r="D15" s="43"/>
      <c r="E15" s="43"/>
      <c r="F15" s="43"/>
      <c r="G15" s="43"/>
    </row>
    <row r="16" spans="1:7" ht="12.75" customHeight="1">
      <c r="A16" s="456" t="s">
        <v>584</v>
      </c>
      <c r="B16" s="456"/>
      <c r="C16" s="456"/>
      <c r="D16" s="456"/>
      <c r="E16" s="456"/>
      <c r="F16" s="456"/>
      <c r="G16" s="456"/>
    </row>
    <row r="17" spans="1:7" ht="15.75" customHeight="1">
      <c r="A17" s="455" t="s">
        <v>113</v>
      </c>
      <c r="B17" s="455"/>
      <c r="C17" s="455"/>
      <c r="D17" s="455"/>
      <c r="E17" s="455"/>
      <c r="F17" s="455"/>
      <c r="G17" s="455"/>
    </row>
    <row r="18" spans="1:7" ht="15.75" customHeight="1">
      <c r="A18" s="42"/>
      <c r="B18" s="40"/>
      <c r="C18" s="40"/>
      <c r="D18" s="459" t="s">
        <v>10</v>
      </c>
      <c r="E18" s="459"/>
      <c r="F18" s="459"/>
      <c r="G18" s="459"/>
    </row>
    <row r="19" spans="1:12" ht="21.75" customHeight="1">
      <c r="A19" s="44" t="s">
        <v>11</v>
      </c>
      <c r="B19" s="460" t="s">
        <v>12</v>
      </c>
      <c r="C19" s="460"/>
      <c r="D19" s="460"/>
      <c r="E19" s="45" t="s">
        <v>114</v>
      </c>
      <c r="F19" s="46" t="s">
        <v>115</v>
      </c>
      <c r="G19" s="46" t="s">
        <v>116</v>
      </c>
      <c r="H19" s="47"/>
      <c r="I19" s="48"/>
      <c r="J19" s="48"/>
      <c r="K19" s="48"/>
      <c r="L19" s="48"/>
    </row>
    <row r="20" spans="1:12" ht="12.75">
      <c r="A20" s="49" t="s">
        <v>16</v>
      </c>
      <c r="B20" s="50" t="s">
        <v>117</v>
      </c>
      <c r="C20" s="51"/>
      <c r="D20" s="52"/>
      <c r="E20" s="53"/>
      <c r="F20" s="54">
        <f>F27+F21</f>
        <v>984286.29</v>
      </c>
      <c r="G20" s="54">
        <f>G27+G21</f>
        <v>645231.37</v>
      </c>
      <c r="H20" s="55"/>
      <c r="I20" s="56"/>
      <c r="J20" s="56"/>
      <c r="K20" s="56"/>
      <c r="L20" s="56"/>
    </row>
    <row r="21" spans="1:12" ht="12.75">
      <c r="A21" s="57" t="s">
        <v>18</v>
      </c>
      <c r="B21" s="58" t="s">
        <v>118</v>
      </c>
      <c r="C21" s="59"/>
      <c r="D21" s="60"/>
      <c r="E21" s="53"/>
      <c r="F21" s="61">
        <f>SUM(F22:F24)</f>
        <v>0</v>
      </c>
      <c r="G21" s="61">
        <f>SUM(G22:G24)</f>
        <v>0</v>
      </c>
      <c r="H21" s="56"/>
      <c r="I21" s="56"/>
      <c r="J21" s="56"/>
      <c r="K21" s="56"/>
      <c r="L21" s="56"/>
    </row>
    <row r="22" spans="1:12" ht="12.75">
      <c r="A22" s="62" t="s">
        <v>119</v>
      </c>
      <c r="B22" s="63"/>
      <c r="C22" s="64" t="s">
        <v>120</v>
      </c>
      <c r="D22" s="65"/>
      <c r="E22" s="66"/>
      <c r="F22" s="61"/>
      <c r="G22" s="61"/>
      <c r="H22" s="56"/>
      <c r="I22" s="56"/>
      <c r="J22" s="56"/>
      <c r="K22" s="56"/>
      <c r="L22" s="56"/>
    </row>
    <row r="23" spans="1:12" ht="12.75">
      <c r="A23" s="62" t="s">
        <v>121</v>
      </c>
      <c r="B23" s="63"/>
      <c r="C23" s="64" t="s">
        <v>122</v>
      </c>
      <c r="D23" s="67"/>
      <c r="E23" s="68"/>
      <c r="F23" s="61">
        <v>0</v>
      </c>
      <c r="G23" s="61">
        <v>0</v>
      </c>
      <c r="H23" s="56"/>
      <c r="I23" s="56"/>
      <c r="J23" s="56"/>
      <c r="K23" s="56"/>
      <c r="L23" s="56"/>
    </row>
    <row r="24" spans="1:12" ht="12.75">
      <c r="A24" s="62" t="s">
        <v>123</v>
      </c>
      <c r="B24" s="63"/>
      <c r="C24" s="64" t="s">
        <v>124</v>
      </c>
      <c r="D24" s="67"/>
      <c r="E24" s="68"/>
      <c r="F24" s="61"/>
      <c r="G24" s="61"/>
      <c r="H24" s="56"/>
      <c r="I24" s="56"/>
      <c r="J24" s="56"/>
      <c r="K24" s="56"/>
      <c r="L24" s="56"/>
    </row>
    <row r="25" spans="1:12" ht="12.75">
      <c r="A25" s="62" t="s">
        <v>125</v>
      </c>
      <c r="B25" s="63"/>
      <c r="C25" s="64" t="s">
        <v>126</v>
      </c>
      <c r="D25" s="67"/>
      <c r="E25" s="69"/>
      <c r="F25" s="61"/>
      <c r="G25" s="61"/>
      <c r="H25" s="56"/>
      <c r="I25" s="56"/>
      <c r="J25" s="56"/>
      <c r="K25" s="56"/>
      <c r="L25" s="56"/>
    </row>
    <row r="26" spans="1:12" ht="12.75">
      <c r="A26" s="70" t="s">
        <v>127</v>
      </c>
      <c r="B26" s="63"/>
      <c r="C26" s="71" t="s">
        <v>128</v>
      </c>
      <c r="D26" s="65"/>
      <c r="E26" s="69"/>
      <c r="F26" s="57"/>
      <c r="G26" s="61"/>
      <c r="H26" s="56"/>
      <c r="I26" s="56"/>
      <c r="J26" s="56"/>
      <c r="K26" s="56"/>
      <c r="L26" s="56"/>
    </row>
    <row r="27" spans="1:12" ht="12.75">
      <c r="A27" s="72" t="s">
        <v>28</v>
      </c>
      <c r="B27" s="73" t="s">
        <v>129</v>
      </c>
      <c r="C27" s="74"/>
      <c r="D27" s="75"/>
      <c r="E27" s="57">
        <v>1</v>
      </c>
      <c r="F27" s="76">
        <f>F29+F30+F32+F35+F36</f>
        <v>984286.29</v>
      </c>
      <c r="G27" s="61">
        <f>G29+G30+G32+G35+G36</f>
        <v>645231.37</v>
      </c>
      <c r="H27" s="56"/>
      <c r="I27" s="56"/>
      <c r="J27" s="56"/>
      <c r="K27" s="56"/>
      <c r="L27" s="56"/>
    </row>
    <row r="28" spans="1:12" ht="12.75">
      <c r="A28" s="62" t="s">
        <v>130</v>
      </c>
      <c r="B28" s="63"/>
      <c r="C28" s="64" t="s">
        <v>131</v>
      </c>
      <c r="D28" s="67"/>
      <c r="E28" s="68"/>
      <c r="F28" s="76"/>
      <c r="G28" s="61"/>
      <c r="H28" s="56"/>
      <c r="I28" s="56"/>
      <c r="J28" s="56"/>
      <c r="K28" s="56"/>
      <c r="L28" s="56"/>
    </row>
    <row r="29" spans="1:12" ht="12.75">
      <c r="A29" s="62" t="s">
        <v>132</v>
      </c>
      <c r="B29" s="63"/>
      <c r="C29" s="64" t="s">
        <v>133</v>
      </c>
      <c r="D29" s="67"/>
      <c r="E29" s="68"/>
      <c r="F29" s="76">
        <v>857056.29</v>
      </c>
      <c r="G29" s="76">
        <v>523307.3</v>
      </c>
      <c r="H29" s="56"/>
      <c r="I29" s="56"/>
      <c r="J29" s="56"/>
      <c r="K29" s="56"/>
      <c r="L29" s="56"/>
    </row>
    <row r="30" spans="1:12" ht="12.75">
      <c r="A30" s="62" t="s">
        <v>134</v>
      </c>
      <c r="B30" s="63"/>
      <c r="C30" s="64" t="s">
        <v>135</v>
      </c>
      <c r="D30" s="67"/>
      <c r="E30" s="68"/>
      <c r="F30" s="76">
        <v>7182.65</v>
      </c>
      <c r="G30" s="76">
        <v>7764.04</v>
      </c>
      <c r="H30" s="56"/>
      <c r="I30" s="56"/>
      <c r="J30" s="56"/>
      <c r="K30" s="56"/>
      <c r="L30" s="56"/>
    </row>
    <row r="31" spans="1:12" ht="12.75">
      <c r="A31" s="62" t="s">
        <v>136</v>
      </c>
      <c r="B31" s="63"/>
      <c r="C31" s="64" t="s">
        <v>137</v>
      </c>
      <c r="D31" s="67"/>
      <c r="E31" s="68"/>
      <c r="F31" s="76"/>
      <c r="G31" s="76"/>
      <c r="H31" s="56"/>
      <c r="I31" s="56"/>
      <c r="J31" s="56"/>
      <c r="K31" s="56"/>
      <c r="L31" s="56"/>
    </row>
    <row r="32" spans="1:12" ht="12.75">
      <c r="A32" s="62" t="s">
        <v>138</v>
      </c>
      <c r="B32" s="63"/>
      <c r="C32" s="64" t="s">
        <v>139</v>
      </c>
      <c r="D32" s="67"/>
      <c r="E32" s="68"/>
      <c r="F32" s="76">
        <v>6837.51</v>
      </c>
      <c r="G32" s="76">
        <v>2578.31</v>
      </c>
      <c r="H32" s="56"/>
      <c r="I32" s="56"/>
      <c r="J32" s="56"/>
      <c r="K32" s="56"/>
      <c r="L32" s="56"/>
    </row>
    <row r="33" spans="1:12" ht="12.75">
      <c r="A33" s="62" t="s">
        <v>140</v>
      </c>
      <c r="B33" s="63"/>
      <c r="C33" s="64" t="s">
        <v>141</v>
      </c>
      <c r="D33" s="67"/>
      <c r="E33" s="68"/>
      <c r="F33" s="76"/>
      <c r="G33" s="76"/>
      <c r="H33" s="56"/>
      <c r="I33" s="56"/>
      <c r="J33" s="56"/>
      <c r="K33" s="56"/>
      <c r="L33" s="56"/>
    </row>
    <row r="34" spans="1:12" ht="12.75">
      <c r="A34" s="62" t="s">
        <v>142</v>
      </c>
      <c r="B34" s="63"/>
      <c r="C34" s="64" t="s">
        <v>143</v>
      </c>
      <c r="D34" s="67"/>
      <c r="E34" s="68"/>
      <c r="F34" s="76"/>
      <c r="G34" s="76"/>
      <c r="H34" s="56"/>
      <c r="I34" s="56"/>
      <c r="J34" s="56"/>
      <c r="K34" s="56"/>
      <c r="L34" s="56"/>
    </row>
    <row r="35" spans="1:12" ht="12.75">
      <c r="A35" s="62" t="s">
        <v>144</v>
      </c>
      <c r="B35" s="63"/>
      <c r="C35" s="64" t="s">
        <v>145</v>
      </c>
      <c r="D35" s="67"/>
      <c r="E35" s="68"/>
      <c r="F35" s="76">
        <v>83412.75</v>
      </c>
      <c r="G35" s="76">
        <v>81963.7</v>
      </c>
      <c r="H35" s="56"/>
      <c r="I35" s="56"/>
      <c r="J35" s="56"/>
      <c r="K35" s="56"/>
      <c r="L35" s="56"/>
    </row>
    <row r="36" spans="1:12" ht="12.75">
      <c r="A36" s="62" t="s">
        <v>146</v>
      </c>
      <c r="B36" s="77"/>
      <c r="C36" s="78" t="s">
        <v>147</v>
      </c>
      <c r="D36" s="79"/>
      <c r="E36" s="68"/>
      <c r="F36" s="76">
        <v>29797.09</v>
      </c>
      <c r="G36" s="76">
        <v>29618.02</v>
      </c>
      <c r="H36" s="56"/>
      <c r="I36" s="56"/>
      <c r="J36" s="56"/>
      <c r="K36" s="56"/>
      <c r="L36" s="56"/>
    </row>
    <row r="37" spans="1:12" ht="12.75">
      <c r="A37" s="62" t="s">
        <v>148</v>
      </c>
      <c r="B37" s="63"/>
      <c r="C37" s="64" t="s">
        <v>149</v>
      </c>
      <c r="D37" s="67"/>
      <c r="E37" s="69"/>
      <c r="F37" s="57"/>
      <c r="G37" s="61"/>
      <c r="H37" s="56"/>
      <c r="I37" s="56"/>
      <c r="J37" s="56"/>
      <c r="K37" s="56"/>
      <c r="L37" s="56"/>
    </row>
    <row r="38" spans="1:12" ht="12.75">
      <c r="A38" s="57" t="s">
        <v>30</v>
      </c>
      <c r="B38" s="80" t="s">
        <v>150</v>
      </c>
      <c r="C38" s="80"/>
      <c r="D38" s="69"/>
      <c r="E38" s="69"/>
      <c r="F38" s="57"/>
      <c r="G38" s="61"/>
      <c r="H38" s="56"/>
      <c r="I38" s="56"/>
      <c r="J38" s="56"/>
      <c r="K38" s="56"/>
      <c r="L38" s="56"/>
    </row>
    <row r="39" spans="1:12" ht="12.75">
      <c r="A39" s="81" t="s">
        <v>45</v>
      </c>
      <c r="B39" s="82" t="s">
        <v>151</v>
      </c>
      <c r="C39" s="82"/>
      <c r="D39" s="83"/>
      <c r="E39" s="84"/>
      <c r="F39" s="81"/>
      <c r="G39" s="85"/>
      <c r="H39" s="56"/>
      <c r="I39" s="56"/>
      <c r="J39" s="56"/>
      <c r="K39" s="56"/>
      <c r="L39" s="56"/>
    </row>
    <row r="40" spans="1:12" ht="12.75">
      <c r="A40" s="49" t="s">
        <v>36</v>
      </c>
      <c r="B40" s="50" t="s">
        <v>152</v>
      </c>
      <c r="C40" s="51"/>
      <c r="D40" s="52"/>
      <c r="E40" s="68"/>
      <c r="F40" s="57"/>
      <c r="G40" s="61"/>
      <c r="H40" s="56"/>
      <c r="I40" s="56"/>
      <c r="J40" s="56"/>
      <c r="K40" s="56"/>
      <c r="L40" s="56"/>
    </row>
    <row r="41" spans="1:12" ht="15">
      <c r="A41" s="44" t="s">
        <v>76</v>
      </c>
      <c r="B41" s="86" t="s">
        <v>153</v>
      </c>
      <c r="C41" s="87"/>
      <c r="D41" s="88"/>
      <c r="E41" s="89"/>
      <c r="F41" s="90">
        <f>F44+F52+F54+F57+F51+F55</f>
        <v>129410.84</v>
      </c>
      <c r="G41" s="90">
        <f>GG42+G44+G49+G57</f>
        <v>100156.20999999999</v>
      </c>
      <c r="H41" s="436"/>
      <c r="I41" s="48"/>
      <c r="J41" s="48"/>
      <c r="K41" s="48"/>
      <c r="L41" s="48"/>
    </row>
    <row r="42" spans="1:12" ht="12.75">
      <c r="A42" s="81" t="s">
        <v>18</v>
      </c>
      <c r="B42" s="91" t="s">
        <v>154</v>
      </c>
      <c r="C42" s="92"/>
      <c r="D42" s="93"/>
      <c r="E42" s="69"/>
      <c r="F42" s="61">
        <f>F44</f>
        <v>0</v>
      </c>
      <c r="G42" s="61">
        <f>G44</f>
        <v>0</v>
      </c>
      <c r="H42" s="56"/>
      <c r="I42" s="56"/>
      <c r="J42" s="56"/>
      <c r="K42" s="56"/>
      <c r="L42" s="56"/>
    </row>
    <row r="43" spans="1:12" ht="12.75">
      <c r="A43" s="94" t="s">
        <v>119</v>
      </c>
      <c r="B43" s="77"/>
      <c r="C43" s="78" t="s">
        <v>155</v>
      </c>
      <c r="D43" s="79"/>
      <c r="E43" s="68"/>
      <c r="F43" s="61"/>
      <c r="G43" s="61"/>
      <c r="H43" s="56"/>
      <c r="I43" s="56"/>
      <c r="J43" s="56"/>
      <c r="K43" s="56"/>
      <c r="L43" s="56"/>
    </row>
    <row r="44" spans="1:12" ht="12.75">
      <c r="A44" s="94" t="s">
        <v>121</v>
      </c>
      <c r="B44" s="77"/>
      <c r="C44" s="78" t="s">
        <v>156</v>
      </c>
      <c r="D44" s="79"/>
      <c r="E44" s="95">
        <v>2</v>
      </c>
      <c r="F44" s="61">
        <v>0</v>
      </c>
      <c r="G44" s="61">
        <v>0</v>
      </c>
      <c r="H44" s="56"/>
      <c r="I44" s="56"/>
      <c r="J44" s="56"/>
      <c r="K44" s="56"/>
      <c r="L44" s="56"/>
    </row>
    <row r="45" spans="1:12" ht="12.75">
      <c r="A45" s="94" t="s">
        <v>123</v>
      </c>
      <c r="B45" s="77"/>
      <c r="C45" s="78" t="s">
        <v>157</v>
      </c>
      <c r="D45" s="79"/>
      <c r="E45" s="96"/>
      <c r="F45" s="61"/>
      <c r="G45" s="61"/>
      <c r="H45" s="56"/>
      <c r="I45" s="56"/>
      <c r="J45" s="56"/>
      <c r="K45" s="56"/>
      <c r="L45" s="56"/>
    </row>
    <row r="46" spans="1:12" ht="12.75">
      <c r="A46" s="94" t="s">
        <v>125</v>
      </c>
      <c r="B46" s="77"/>
      <c r="C46" s="78" t="s">
        <v>158</v>
      </c>
      <c r="D46" s="79"/>
      <c r="E46" s="96"/>
      <c r="F46" s="61"/>
      <c r="G46" s="61"/>
      <c r="H46" s="56"/>
      <c r="I46" s="56"/>
      <c r="J46" s="56"/>
      <c r="K46" s="56"/>
      <c r="L46" s="56"/>
    </row>
    <row r="47" spans="1:12" ht="12.75" customHeight="1">
      <c r="A47" s="94" t="s">
        <v>127</v>
      </c>
      <c r="B47" s="97"/>
      <c r="C47" s="461" t="s">
        <v>159</v>
      </c>
      <c r="D47" s="461"/>
      <c r="E47" s="96"/>
      <c r="F47" s="61"/>
      <c r="G47" s="61"/>
      <c r="H47" s="56"/>
      <c r="I47" s="56"/>
      <c r="J47" s="56"/>
      <c r="K47" s="56"/>
      <c r="L47" s="56"/>
    </row>
    <row r="48" spans="1:12" ht="12.75">
      <c r="A48" s="81" t="s">
        <v>28</v>
      </c>
      <c r="B48" s="99" t="s">
        <v>160</v>
      </c>
      <c r="C48" s="100"/>
      <c r="D48" s="101"/>
      <c r="E48" s="57">
        <v>3</v>
      </c>
      <c r="F48" s="61"/>
      <c r="G48" s="61"/>
      <c r="H48" s="56"/>
      <c r="I48" s="56"/>
      <c r="J48" s="56"/>
      <c r="K48" s="56"/>
      <c r="L48" s="56"/>
    </row>
    <row r="49" spans="1:12" ht="12.75">
      <c r="A49" s="81" t="s">
        <v>30</v>
      </c>
      <c r="B49" s="91" t="s">
        <v>161</v>
      </c>
      <c r="C49" s="92"/>
      <c r="D49" s="93"/>
      <c r="E49" s="57"/>
      <c r="F49" s="102">
        <f>F52+F54+F51+F55</f>
        <v>102649.53</v>
      </c>
      <c r="G49" s="102">
        <f>G52+G54+G51+G55</f>
        <v>87715.93</v>
      </c>
      <c r="H49" s="56"/>
      <c r="I49" s="56"/>
      <c r="J49" s="56"/>
      <c r="K49" s="56"/>
      <c r="L49" s="56"/>
    </row>
    <row r="50" spans="1:12" ht="12.75">
      <c r="A50" s="94" t="s">
        <v>162</v>
      </c>
      <c r="B50" s="92"/>
      <c r="C50" s="103" t="s">
        <v>163</v>
      </c>
      <c r="D50" s="104"/>
      <c r="E50" s="57"/>
      <c r="F50" s="61"/>
      <c r="G50" s="61"/>
      <c r="H50" s="56"/>
      <c r="I50" s="56"/>
      <c r="J50" s="56"/>
      <c r="K50" s="56"/>
      <c r="L50" s="56"/>
    </row>
    <row r="51" spans="1:12" ht="12.75">
      <c r="A51" s="105" t="s">
        <v>164</v>
      </c>
      <c r="B51" s="77"/>
      <c r="C51" s="78" t="s">
        <v>165</v>
      </c>
      <c r="D51" s="106"/>
      <c r="E51" s="107"/>
      <c r="F51" s="108"/>
      <c r="G51" s="108"/>
      <c r="H51" s="56"/>
      <c r="I51" s="56"/>
      <c r="J51" s="56"/>
      <c r="K51" s="56"/>
      <c r="L51" s="56"/>
    </row>
    <row r="52" spans="1:12" ht="12.75">
      <c r="A52" s="94" t="s">
        <v>166</v>
      </c>
      <c r="B52" s="77"/>
      <c r="C52" s="78" t="s">
        <v>167</v>
      </c>
      <c r="D52" s="79"/>
      <c r="E52" s="57">
        <v>5</v>
      </c>
      <c r="F52" s="61"/>
      <c r="G52" s="61"/>
      <c r="H52" s="56"/>
      <c r="I52" s="56"/>
      <c r="J52" s="56"/>
      <c r="K52" s="56"/>
      <c r="L52" s="56"/>
    </row>
    <row r="53" spans="1:12" ht="12.75" customHeight="1">
      <c r="A53" s="94" t="s">
        <v>168</v>
      </c>
      <c r="B53" s="77"/>
      <c r="C53" s="461" t="s">
        <v>169</v>
      </c>
      <c r="D53" s="461"/>
      <c r="E53" s="57"/>
      <c r="F53" s="61"/>
      <c r="G53" s="61"/>
      <c r="H53" s="56"/>
      <c r="I53" s="56"/>
      <c r="J53" s="56"/>
      <c r="K53" s="56"/>
      <c r="L53" s="56"/>
    </row>
    <row r="54" spans="1:12" ht="12.75">
      <c r="A54" s="94" t="s">
        <v>170</v>
      </c>
      <c r="B54" s="77"/>
      <c r="C54" s="78" t="s">
        <v>171</v>
      </c>
      <c r="D54" s="79"/>
      <c r="E54" s="57">
        <v>4</v>
      </c>
      <c r="F54" s="109">
        <v>102646.97</v>
      </c>
      <c r="G54" s="109">
        <v>87349.98</v>
      </c>
      <c r="H54" s="56"/>
      <c r="I54" s="56"/>
      <c r="J54" s="56"/>
      <c r="K54" s="56"/>
      <c r="L54" s="56"/>
    </row>
    <row r="55" spans="1:12" ht="12.75">
      <c r="A55" s="94" t="s">
        <v>172</v>
      </c>
      <c r="B55" s="77"/>
      <c r="C55" s="78" t="s">
        <v>173</v>
      </c>
      <c r="D55" s="79"/>
      <c r="E55" s="57"/>
      <c r="F55" s="61">
        <v>2.56</v>
      </c>
      <c r="G55" s="61">
        <v>365.95</v>
      </c>
      <c r="H55" s="56"/>
      <c r="I55" s="56"/>
      <c r="J55" s="56"/>
      <c r="K55" s="56"/>
      <c r="L55" s="56"/>
    </row>
    <row r="56" spans="1:12" ht="12.75">
      <c r="A56" s="81" t="s">
        <v>45</v>
      </c>
      <c r="B56" s="82" t="s">
        <v>174</v>
      </c>
      <c r="C56" s="82"/>
      <c r="D56" s="83"/>
      <c r="E56" s="69"/>
      <c r="F56" s="61"/>
      <c r="G56" s="61"/>
      <c r="H56" s="56"/>
      <c r="I56" s="56"/>
      <c r="J56" s="56"/>
      <c r="K56" s="56"/>
      <c r="L56" s="56"/>
    </row>
    <row r="57" spans="1:12" ht="12.75">
      <c r="A57" s="81" t="s">
        <v>48</v>
      </c>
      <c r="B57" s="82" t="s">
        <v>175</v>
      </c>
      <c r="C57" s="82"/>
      <c r="D57" s="83"/>
      <c r="E57" s="57">
        <v>8</v>
      </c>
      <c r="F57" s="61">
        <v>26761.31</v>
      </c>
      <c r="G57" s="61">
        <v>12440.28</v>
      </c>
      <c r="H57" s="56"/>
      <c r="I57" s="56"/>
      <c r="J57" s="56"/>
      <c r="K57" s="56"/>
      <c r="L57" s="56"/>
    </row>
    <row r="58" spans="1:12" ht="15">
      <c r="A58" s="110"/>
      <c r="B58" s="111" t="s">
        <v>176</v>
      </c>
      <c r="C58" s="112"/>
      <c r="D58" s="113"/>
      <c r="E58" s="89"/>
      <c r="F58" s="114">
        <f>F41+F20</f>
        <v>1113697.1300000001</v>
      </c>
      <c r="G58" s="114">
        <f>G41+G20</f>
        <v>745387.58</v>
      </c>
      <c r="H58" s="48"/>
      <c r="I58" s="48"/>
      <c r="J58" s="48"/>
      <c r="K58" s="48"/>
      <c r="L58" s="48"/>
    </row>
    <row r="59" spans="1:12" ht="12.75">
      <c r="A59" s="49" t="s">
        <v>78</v>
      </c>
      <c r="B59" s="50" t="s">
        <v>177</v>
      </c>
      <c r="C59" s="50"/>
      <c r="D59" s="115"/>
      <c r="E59" s="69"/>
      <c r="F59" s="116">
        <f>F60+F61+F63+F62</f>
        <v>1010967.6000000001</v>
      </c>
      <c r="G59" s="54">
        <f>G60+G61+G63+G62</f>
        <v>657475.65</v>
      </c>
      <c r="H59" s="56"/>
      <c r="I59" s="56"/>
      <c r="J59" s="56"/>
      <c r="K59" s="56"/>
      <c r="L59" s="56"/>
    </row>
    <row r="60" spans="1:12" ht="12.75">
      <c r="A60" s="57" t="s">
        <v>18</v>
      </c>
      <c r="B60" s="80" t="s">
        <v>21</v>
      </c>
      <c r="C60" s="80"/>
      <c r="D60" s="69"/>
      <c r="E60" s="57">
        <v>6</v>
      </c>
      <c r="F60" s="76">
        <v>88330.37</v>
      </c>
      <c r="G60" s="76">
        <v>80550.38</v>
      </c>
      <c r="H60" s="56"/>
      <c r="I60" s="56"/>
      <c r="J60" s="56"/>
      <c r="K60" s="56"/>
      <c r="L60" s="56"/>
    </row>
    <row r="61" spans="1:12" ht="12.75">
      <c r="A61" s="72" t="s">
        <v>28</v>
      </c>
      <c r="B61" s="73" t="s">
        <v>178</v>
      </c>
      <c r="C61" s="74"/>
      <c r="D61" s="75"/>
      <c r="E61" s="72">
        <v>6.2</v>
      </c>
      <c r="F61" s="117">
        <v>881001.92</v>
      </c>
      <c r="G61" s="117">
        <v>549329.76</v>
      </c>
      <c r="H61" s="56"/>
      <c r="I61" s="56"/>
      <c r="J61" s="56"/>
      <c r="K61" s="56"/>
      <c r="L61" s="56"/>
    </row>
    <row r="62" spans="1:12" ht="12.75" customHeight="1">
      <c r="A62" s="57" t="s">
        <v>30</v>
      </c>
      <c r="B62" s="462" t="s">
        <v>179</v>
      </c>
      <c r="C62" s="462"/>
      <c r="D62" s="462"/>
      <c r="E62" s="57">
        <v>6.3</v>
      </c>
      <c r="F62" s="76">
        <v>18761.52</v>
      </c>
      <c r="G62" s="76">
        <v>6630.65</v>
      </c>
      <c r="H62" s="56"/>
      <c r="I62" s="56"/>
      <c r="J62" s="56"/>
      <c r="K62" s="56"/>
      <c r="L62" s="56"/>
    </row>
    <row r="63" spans="1:12" ht="12.75">
      <c r="A63" s="57" t="s">
        <v>180</v>
      </c>
      <c r="B63" s="80" t="s">
        <v>181</v>
      </c>
      <c r="C63" s="63"/>
      <c r="D63" s="53"/>
      <c r="E63" s="57">
        <v>6.4</v>
      </c>
      <c r="F63" s="76">
        <v>22873.79</v>
      </c>
      <c r="G63" s="76">
        <v>20964.86</v>
      </c>
      <c r="H63" s="56"/>
      <c r="I63" s="56"/>
      <c r="J63" s="56"/>
      <c r="K63" s="56"/>
      <c r="L63" s="56"/>
    </row>
    <row r="64" spans="1:12" ht="12.75">
      <c r="A64" s="49" t="s">
        <v>87</v>
      </c>
      <c r="B64" s="50" t="s">
        <v>182</v>
      </c>
      <c r="C64" s="51"/>
      <c r="D64" s="52"/>
      <c r="E64" s="69"/>
      <c r="F64" s="49">
        <f>F69</f>
        <v>96595.44</v>
      </c>
      <c r="G64" s="49">
        <f>G69</f>
        <v>79966.52</v>
      </c>
      <c r="H64" s="56"/>
      <c r="I64" s="56"/>
      <c r="J64" s="56"/>
      <c r="K64" s="56"/>
      <c r="L64" s="56"/>
    </row>
    <row r="65" spans="1:12" ht="12.75">
      <c r="A65" s="57" t="s">
        <v>18</v>
      </c>
      <c r="B65" s="58" t="s">
        <v>183</v>
      </c>
      <c r="C65" s="118"/>
      <c r="D65" s="119"/>
      <c r="E65" s="69"/>
      <c r="F65" s="57"/>
      <c r="G65" s="61"/>
      <c r="H65" s="56"/>
      <c r="I65" s="56"/>
      <c r="J65" s="56"/>
      <c r="K65" s="56"/>
      <c r="L65" s="56"/>
    </row>
    <row r="66" spans="1:12" ht="12.75">
      <c r="A66" s="62" t="s">
        <v>119</v>
      </c>
      <c r="B66" s="120"/>
      <c r="C66" s="64" t="s">
        <v>184</v>
      </c>
      <c r="D66" s="121"/>
      <c r="E66" s="69"/>
      <c r="F66" s="57"/>
      <c r="G66" s="61"/>
      <c r="H66" s="56"/>
      <c r="I66" s="56"/>
      <c r="J66" s="56"/>
      <c r="K66" s="56"/>
      <c r="L66" s="56"/>
    </row>
    <row r="67" spans="1:12" ht="12.75">
      <c r="A67" s="62" t="s">
        <v>121</v>
      </c>
      <c r="B67" s="63"/>
      <c r="C67" s="64" t="s">
        <v>185</v>
      </c>
      <c r="D67" s="67"/>
      <c r="E67" s="69"/>
      <c r="F67" s="57"/>
      <c r="G67" s="61"/>
      <c r="H67" s="56"/>
      <c r="I67" s="56"/>
      <c r="J67" s="56"/>
      <c r="K67" s="56"/>
      <c r="L67" s="56"/>
    </row>
    <row r="68" spans="1:12" ht="12.75">
      <c r="A68" s="62" t="s">
        <v>186</v>
      </c>
      <c r="B68" s="63"/>
      <c r="C68" s="64" t="s">
        <v>187</v>
      </c>
      <c r="D68" s="67"/>
      <c r="E68" s="68"/>
      <c r="F68" s="57"/>
      <c r="G68" s="61"/>
      <c r="H68" s="56"/>
      <c r="I68" s="56"/>
      <c r="J68" s="56"/>
      <c r="K68" s="56"/>
      <c r="L68" s="56"/>
    </row>
    <row r="69" spans="1:12" ht="12.75">
      <c r="A69" s="81" t="s">
        <v>28</v>
      </c>
      <c r="B69" s="122" t="s">
        <v>188</v>
      </c>
      <c r="C69" s="123"/>
      <c r="D69" s="124"/>
      <c r="E69" s="83"/>
      <c r="F69" s="85">
        <f>F77+F80+F81+F82+F83</f>
        <v>96595.44</v>
      </c>
      <c r="G69" s="85">
        <f>G77+G80+G81+G82+G83</f>
        <v>79966.52</v>
      </c>
      <c r="H69" s="56"/>
      <c r="I69" s="56"/>
      <c r="J69" s="56"/>
      <c r="K69" s="56"/>
      <c r="L69" s="56"/>
    </row>
    <row r="70" spans="1:12" ht="12.75">
      <c r="A70" s="62" t="s">
        <v>130</v>
      </c>
      <c r="B70" s="63"/>
      <c r="C70" s="64" t="s">
        <v>189</v>
      </c>
      <c r="D70" s="65"/>
      <c r="E70" s="69"/>
      <c r="F70" s="57"/>
      <c r="G70" s="61"/>
      <c r="H70" s="56"/>
      <c r="I70" s="56"/>
      <c r="J70" s="56"/>
      <c r="K70" s="56"/>
      <c r="L70" s="56"/>
    </row>
    <row r="71" spans="1:12" ht="12.75">
      <c r="A71" s="62" t="s">
        <v>132</v>
      </c>
      <c r="B71" s="120"/>
      <c r="C71" s="64" t="s">
        <v>190</v>
      </c>
      <c r="D71" s="121"/>
      <c r="E71" s="69"/>
      <c r="F71" s="57"/>
      <c r="G71" s="61"/>
      <c r="H71" s="56"/>
      <c r="I71" s="56"/>
      <c r="J71" s="56"/>
      <c r="K71" s="56"/>
      <c r="L71" s="56"/>
    </row>
    <row r="72" spans="1:12" ht="12.75">
      <c r="A72" s="62" t="s">
        <v>134</v>
      </c>
      <c r="B72" s="120"/>
      <c r="C72" s="64" t="s">
        <v>191</v>
      </c>
      <c r="D72" s="121"/>
      <c r="E72" s="69"/>
      <c r="F72" s="57"/>
      <c r="G72" s="61"/>
      <c r="H72" s="56"/>
      <c r="I72" s="56"/>
      <c r="J72" s="56"/>
      <c r="K72" s="56"/>
      <c r="L72" s="56"/>
    </row>
    <row r="73" spans="1:12" ht="12.75">
      <c r="A73" s="125" t="s">
        <v>136</v>
      </c>
      <c r="B73" s="92"/>
      <c r="C73" s="126" t="s">
        <v>192</v>
      </c>
      <c r="D73" s="104"/>
      <c r="E73" s="69"/>
      <c r="F73" s="57"/>
      <c r="G73" s="61"/>
      <c r="H73" s="56"/>
      <c r="I73" s="56"/>
      <c r="J73" s="56"/>
      <c r="K73" s="56"/>
      <c r="L73" s="56"/>
    </row>
    <row r="74" spans="1:12" ht="12.75">
      <c r="A74" s="57" t="s">
        <v>138</v>
      </c>
      <c r="B74" s="71"/>
      <c r="C74" s="71" t="s">
        <v>193</v>
      </c>
      <c r="D74" s="65"/>
      <c r="E74" s="65"/>
      <c r="F74" s="57"/>
      <c r="G74" s="61"/>
      <c r="H74" s="56"/>
      <c r="I74" s="56"/>
      <c r="J74" s="56"/>
      <c r="K74" s="56"/>
      <c r="L74" s="56"/>
    </row>
    <row r="75" spans="1:12" ht="12.75">
      <c r="A75" s="127" t="s">
        <v>140</v>
      </c>
      <c r="B75" s="123"/>
      <c r="C75" s="128" t="s">
        <v>194</v>
      </c>
      <c r="D75" s="129"/>
      <c r="E75" s="69"/>
      <c r="F75" s="57"/>
      <c r="G75" s="61"/>
      <c r="H75" s="56"/>
      <c r="I75" s="56"/>
      <c r="J75" s="56"/>
      <c r="K75" s="56"/>
      <c r="L75" s="56"/>
    </row>
    <row r="76" spans="1:12" ht="12.75">
      <c r="A76" s="94" t="s">
        <v>195</v>
      </c>
      <c r="B76" s="77"/>
      <c r="C76" s="106"/>
      <c r="D76" s="79" t="s">
        <v>196</v>
      </c>
      <c r="E76" s="69"/>
      <c r="F76" s="57"/>
      <c r="G76" s="61"/>
      <c r="H76" s="56"/>
      <c r="I76" s="56"/>
      <c r="J76" s="56"/>
      <c r="K76" s="56"/>
      <c r="L76" s="56"/>
    </row>
    <row r="77" spans="1:12" ht="12.75">
      <c r="A77" s="94" t="s">
        <v>197</v>
      </c>
      <c r="B77" s="77"/>
      <c r="C77" s="106"/>
      <c r="D77" s="79" t="s">
        <v>198</v>
      </c>
      <c r="E77" s="68"/>
      <c r="F77" s="57"/>
      <c r="G77" s="61">
        <v>0</v>
      </c>
      <c r="H77" s="56"/>
      <c r="I77" s="56"/>
      <c r="J77" s="56"/>
      <c r="K77" s="56"/>
      <c r="L77" s="56"/>
    </row>
    <row r="78" spans="1:12" ht="12.75">
      <c r="A78" s="94" t="s">
        <v>142</v>
      </c>
      <c r="B78" s="100"/>
      <c r="C78" s="130" t="s">
        <v>199</v>
      </c>
      <c r="D78" s="131"/>
      <c r="E78" s="68"/>
      <c r="F78" s="57"/>
      <c r="G78" s="61"/>
      <c r="H78" s="56"/>
      <c r="I78" s="56"/>
      <c r="J78" s="56"/>
      <c r="K78" s="56"/>
      <c r="L78" s="56"/>
    </row>
    <row r="79" spans="1:12" ht="12.75">
      <c r="A79" s="94" t="s">
        <v>144</v>
      </c>
      <c r="B79" s="132"/>
      <c r="C79" s="78" t="s">
        <v>200</v>
      </c>
      <c r="D79" s="133"/>
      <c r="E79" s="69"/>
      <c r="F79" s="57"/>
      <c r="G79" s="61"/>
      <c r="H79" s="56"/>
      <c r="I79" s="56"/>
      <c r="J79" s="56"/>
      <c r="K79" s="56"/>
      <c r="L79" s="56"/>
    </row>
    <row r="80" spans="1:12" ht="12.75">
      <c r="A80" s="94" t="s">
        <v>146</v>
      </c>
      <c r="B80" s="63"/>
      <c r="C80" s="64" t="s">
        <v>201</v>
      </c>
      <c r="D80" s="67"/>
      <c r="E80" s="57">
        <v>7</v>
      </c>
      <c r="F80" s="76">
        <v>1851.86</v>
      </c>
      <c r="G80" s="76">
        <v>1263.69</v>
      </c>
      <c r="H80" s="56"/>
      <c r="I80" s="56"/>
      <c r="J80" s="56"/>
      <c r="K80" s="56"/>
      <c r="L80" s="56"/>
    </row>
    <row r="81" spans="1:12" ht="12.75">
      <c r="A81" s="94" t="s">
        <v>148</v>
      </c>
      <c r="B81" s="63"/>
      <c r="C81" s="64" t="s">
        <v>202</v>
      </c>
      <c r="D81" s="67"/>
      <c r="E81" s="69"/>
      <c r="F81" s="76"/>
      <c r="G81" s="76"/>
      <c r="H81" s="56"/>
      <c r="I81" s="56"/>
      <c r="J81" s="56"/>
      <c r="K81" s="56"/>
      <c r="L81" s="56"/>
    </row>
    <row r="82" spans="1:12" ht="12.75">
      <c r="A82" s="62" t="s">
        <v>203</v>
      </c>
      <c r="B82" s="77"/>
      <c r="C82" s="78" t="s">
        <v>204</v>
      </c>
      <c r="D82" s="79"/>
      <c r="E82" s="69">
        <v>7.2</v>
      </c>
      <c r="F82" s="76">
        <v>94743.58</v>
      </c>
      <c r="G82" s="76">
        <v>78702.83</v>
      </c>
      <c r="H82" s="56"/>
      <c r="I82" s="56"/>
      <c r="J82" s="56"/>
      <c r="K82" s="56"/>
      <c r="L82" s="56"/>
    </row>
    <row r="83" spans="1:12" ht="12.75">
      <c r="A83" s="62" t="s">
        <v>205</v>
      </c>
      <c r="B83" s="63"/>
      <c r="C83" s="64" t="s">
        <v>206</v>
      </c>
      <c r="D83" s="67"/>
      <c r="E83" s="68"/>
      <c r="F83" s="76"/>
      <c r="G83" s="61"/>
      <c r="H83" s="56"/>
      <c r="I83" s="56"/>
      <c r="J83" s="56"/>
      <c r="K83" s="56"/>
      <c r="L83" s="56"/>
    </row>
    <row r="84" spans="1:12" ht="12.75">
      <c r="A84" s="49" t="s">
        <v>89</v>
      </c>
      <c r="B84" s="134" t="s">
        <v>207</v>
      </c>
      <c r="C84" s="135"/>
      <c r="D84" s="136"/>
      <c r="E84" s="68"/>
      <c r="F84" s="116">
        <f>F90</f>
        <v>6134.09</v>
      </c>
      <c r="G84" s="54">
        <f>G90</f>
        <v>7945.410000000001</v>
      </c>
      <c r="H84" s="56"/>
      <c r="I84" s="56"/>
      <c r="J84" s="56"/>
      <c r="K84" s="56"/>
      <c r="L84" s="56"/>
    </row>
    <row r="85" spans="1:12" ht="12.75">
      <c r="A85" s="57" t="s">
        <v>18</v>
      </c>
      <c r="B85" s="80" t="s">
        <v>208</v>
      </c>
      <c r="C85" s="63"/>
      <c r="D85" s="53"/>
      <c r="E85" s="68"/>
      <c r="F85" s="76"/>
      <c r="G85" s="61"/>
      <c r="H85" s="56"/>
      <c r="I85" s="56"/>
      <c r="J85" s="56"/>
      <c r="K85" s="56"/>
      <c r="L85" s="56"/>
    </row>
    <row r="86" spans="1:12" ht="12.75">
      <c r="A86" s="57" t="s">
        <v>28</v>
      </c>
      <c r="B86" s="58" t="s">
        <v>209</v>
      </c>
      <c r="C86" s="118"/>
      <c r="D86" s="119"/>
      <c r="E86" s="69"/>
      <c r="F86" s="76"/>
      <c r="G86" s="61"/>
      <c r="H86" s="56"/>
      <c r="I86" s="56"/>
      <c r="J86" s="56"/>
      <c r="K86" s="56"/>
      <c r="L86" s="56"/>
    </row>
    <row r="87" spans="1:12" ht="12.75">
      <c r="A87" s="62" t="s">
        <v>130</v>
      </c>
      <c r="B87" s="63"/>
      <c r="C87" s="64" t="s">
        <v>210</v>
      </c>
      <c r="D87" s="67"/>
      <c r="E87" s="69"/>
      <c r="F87" s="76"/>
      <c r="G87" s="61"/>
      <c r="H87" s="56"/>
      <c r="I87" s="56"/>
      <c r="J87" s="56"/>
      <c r="K87" s="56"/>
      <c r="L87" s="56"/>
    </row>
    <row r="88" spans="1:12" ht="12.75">
      <c r="A88" s="62" t="s">
        <v>132</v>
      </c>
      <c r="B88" s="63"/>
      <c r="C88" s="64" t="s">
        <v>211</v>
      </c>
      <c r="D88" s="67"/>
      <c r="E88" s="69"/>
      <c r="F88" s="76"/>
      <c r="G88" s="61"/>
      <c r="H88" s="56"/>
      <c r="I88" s="56"/>
      <c r="J88" s="56"/>
      <c r="K88" s="56"/>
      <c r="L88" s="56"/>
    </row>
    <row r="89" spans="1:12" ht="12.75">
      <c r="A89" s="81" t="s">
        <v>30</v>
      </c>
      <c r="B89" s="106" t="s">
        <v>212</v>
      </c>
      <c r="C89" s="106"/>
      <c r="D89" s="98"/>
      <c r="E89" s="69"/>
      <c r="F89" s="76"/>
      <c r="G89" s="61"/>
      <c r="H89" s="56"/>
      <c r="I89" s="56"/>
      <c r="J89" s="56"/>
      <c r="K89" s="56"/>
      <c r="L89" s="56"/>
    </row>
    <row r="90" spans="1:12" ht="12.75">
      <c r="A90" s="72" t="s">
        <v>45</v>
      </c>
      <c r="B90" s="73" t="s">
        <v>213</v>
      </c>
      <c r="C90" s="74"/>
      <c r="D90" s="75"/>
      <c r="E90" s="69"/>
      <c r="F90" s="76">
        <f>F91+F92</f>
        <v>6134.09</v>
      </c>
      <c r="G90" s="76">
        <f>G91+G92</f>
        <v>7945.410000000001</v>
      </c>
      <c r="H90" s="56"/>
      <c r="I90" s="56"/>
      <c r="J90" s="56"/>
      <c r="K90" s="56"/>
      <c r="L90" s="56"/>
    </row>
    <row r="91" spans="1:12" ht="12.75">
      <c r="A91" s="62" t="s">
        <v>214</v>
      </c>
      <c r="B91" s="51"/>
      <c r="C91" s="64" t="s">
        <v>215</v>
      </c>
      <c r="D91" s="137"/>
      <c r="E91" s="68"/>
      <c r="F91" s="76">
        <v>-1811.32</v>
      </c>
      <c r="G91" s="76">
        <v>-81.86</v>
      </c>
      <c r="H91" s="56"/>
      <c r="I91" s="56"/>
      <c r="J91" s="56"/>
      <c r="K91" s="56"/>
      <c r="L91" s="56"/>
    </row>
    <row r="92" spans="1:12" ht="12.75">
      <c r="A92" s="62" t="s">
        <v>216</v>
      </c>
      <c r="B92" s="51"/>
      <c r="C92" s="64" t="s">
        <v>217</v>
      </c>
      <c r="D92" s="137"/>
      <c r="E92" s="68"/>
      <c r="F92" s="76">
        <v>7945.41</v>
      </c>
      <c r="G92" s="76">
        <v>8027.27</v>
      </c>
      <c r="H92" s="56"/>
      <c r="I92" s="56"/>
      <c r="J92" s="56"/>
      <c r="K92" s="56"/>
      <c r="L92" s="56"/>
    </row>
    <row r="93" spans="1:12" ht="12.75">
      <c r="A93" s="49" t="s">
        <v>91</v>
      </c>
      <c r="B93" s="134" t="s">
        <v>218</v>
      </c>
      <c r="C93" s="136"/>
      <c r="D93" s="136"/>
      <c r="E93" s="68"/>
      <c r="F93" s="76"/>
      <c r="G93" s="61"/>
      <c r="H93" s="56"/>
      <c r="I93" s="56"/>
      <c r="J93" s="56"/>
      <c r="K93" s="56"/>
      <c r="L93" s="56"/>
    </row>
    <row r="94" spans="1:12" ht="12.75" customHeight="1">
      <c r="A94" s="49"/>
      <c r="B94" s="463" t="s">
        <v>219</v>
      </c>
      <c r="C94" s="463"/>
      <c r="D94" s="463"/>
      <c r="E94" s="69"/>
      <c r="F94" s="138">
        <f>F84+F64+F59</f>
        <v>1113697.1300000001</v>
      </c>
      <c r="G94" s="139">
        <f>G84+G64+G59</f>
        <v>745387.5800000001</v>
      </c>
      <c r="H94" s="56"/>
      <c r="I94" s="56"/>
      <c r="J94" s="56"/>
      <c r="K94" s="56"/>
      <c r="L94" s="56"/>
    </row>
    <row r="95" spans="1:7" ht="15.75">
      <c r="A95" s="140"/>
      <c r="B95" s="141"/>
      <c r="C95" s="141"/>
      <c r="D95" s="141"/>
      <c r="E95" s="141"/>
      <c r="F95" s="142"/>
      <c r="G95" s="39"/>
    </row>
    <row r="96" spans="1:12" ht="12.75">
      <c r="A96" s="464"/>
      <c r="B96" s="464"/>
      <c r="C96" s="464"/>
      <c r="D96" s="464"/>
      <c r="E96" s="1"/>
      <c r="F96" s="1"/>
      <c r="G96" s="33"/>
      <c r="H96" s="33"/>
      <c r="I96" s="435"/>
      <c r="J96" s="1"/>
      <c r="K96" s="1"/>
      <c r="L96" s="1"/>
    </row>
    <row r="97" spans="1:9" s="440" customFormat="1" ht="16.5" customHeight="1">
      <c r="A97" s="467" t="s">
        <v>100</v>
      </c>
      <c r="B97" s="467"/>
      <c r="C97" s="467"/>
      <c r="D97" s="467"/>
      <c r="E97" s="439"/>
      <c r="F97" s="440" t="s">
        <v>101</v>
      </c>
      <c r="G97" s="443"/>
      <c r="H97" s="443"/>
      <c r="I97" s="443"/>
    </row>
    <row r="98" spans="1:9" s="440" customFormat="1" ht="12.75" customHeight="1">
      <c r="A98" s="468" t="s">
        <v>575</v>
      </c>
      <c r="B98" s="468"/>
      <c r="C98" s="468"/>
      <c r="D98" s="468"/>
      <c r="E98" s="468"/>
      <c r="F98" s="466" t="s">
        <v>103</v>
      </c>
      <c r="G98" s="466"/>
      <c r="H98" s="466"/>
      <c r="I98" s="466"/>
    </row>
    <row r="99" spans="1:9" s="440" customFormat="1" ht="15" customHeight="1">
      <c r="A99" s="467" t="s">
        <v>104</v>
      </c>
      <c r="B99" s="467"/>
      <c r="C99" s="467"/>
      <c r="D99" s="441"/>
      <c r="E99" s="439"/>
      <c r="F99" s="440" t="s">
        <v>105</v>
      </c>
      <c r="G99" s="439"/>
      <c r="H99" s="439"/>
      <c r="I99" s="439"/>
    </row>
    <row r="100" spans="1:9" s="440" customFormat="1" ht="0" customHeight="1" hidden="1">
      <c r="A100" s="469" t="s">
        <v>102</v>
      </c>
      <c r="B100" s="469"/>
      <c r="C100" s="469"/>
      <c r="D100" s="469"/>
      <c r="E100" s="442"/>
      <c r="F100" s="470" t="s">
        <v>101</v>
      </c>
      <c r="G100" s="470"/>
      <c r="H100" s="443"/>
      <c r="I100" s="443"/>
    </row>
    <row r="101" spans="1:9" s="440" customFormat="1" ht="15.75" customHeight="1">
      <c r="A101" s="468" t="s">
        <v>576</v>
      </c>
      <c r="B101" s="468"/>
      <c r="C101" s="468"/>
      <c r="D101" s="468"/>
      <c r="E101" s="468"/>
      <c r="F101" s="465" t="s">
        <v>103</v>
      </c>
      <c r="G101" s="465"/>
      <c r="H101" s="450"/>
      <c r="I101" s="450"/>
    </row>
  </sheetData>
  <sheetProtection selectLockedCells="1" selectUnlockedCells="1"/>
  <mergeCells count="26">
    <mergeCell ref="F101:G101"/>
    <mergeCell ref="F98:I98"/>
    <mergeCell ref="A99:C99"/>
    <mergeCell ref="A101:E101"/>
    <mergeCell ref="A97:D97"/>
    <mergeCell ref="A100:D100"/>
    <mergeCell ref="F100:G100"/>
    <mergeCell ref="A98:E98"/>
    <mergeCell ref="B19:D19"/>
    <mergeCell ref="C47:D47"/>
    <mergeCell ref="C53:D53"/>
    <mergeCell ref="B62:D62"/>
    <mergeCell ref="B94:D94"/>
    <mergeCell ref="A96:D96"/>
    <mergeCell ref="A10:G12"/>
    <mergeCell ref="A13:G13"/>
    <mergeCell ref="A14:G14"/>
    <mergeCell ref="A16:G16"/>
    <mergeCell ref="A17:G17"/>
    <mergeCell ref="D18:G18"/>
    <mergeCell ref="E1:G1"/>
    <mergeCell ref="E2:G2"/>
    <mergeCell ref="A4:G5"/>
    <mergeCell ref="A6:G6"/>
    <mergeCell ref="A7:G7"/>
    <mergeCell ref="A9:G9"/>
  </mergeCells>
  <printOptions/>
  <pageMargins left="0.5701388888888889" right="0.32013888888888886" top="0.64" bottom="0.82" header="0.4" footer="0.78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130" zoomScaleNormal="130" zoomScalePageLayoutView="0" workbookViewId="0" topLeftCell="A1">
      <selection activeCell="K16" sqref="K16"/>
    </sheetView>
  </sheetViews>
  <sheetFormatPr defaultColWidth="9.140625" defaultRowHeight="12.75"/>
  <cols>
    <col min="1" max="1" width="6.00390625" style="414" customWidth="1"/>
    <col min="2" max="2" width="32.8515625" style="337" customWidth="1"/>
    <col min="3" max="3" width="11.00390625" style="337" customWidth="1"/>
    <col min="4" max="4" width="10.57421875" style="337" customWidth="1"/>
    <col min="5" max="5" width="9.28125" style="337" customWidth="1"/>
    <col min="6" max="6" width="8.7109375" style="337" customWidth="1"/>
    <col min="7" max="8" width="10.00390625" style="337" customWidth="1"/>
    <col min="9" max="9" width="10.140625" style="337" customWidth="1"/>
    <col min="10" max="10" width="8.8515625" style="337" customWidth="1"/>
    <col min="11" max="11" width="10.00390625" style="337" customWidth="1"/>
    <col min="12" max="12" width="8.140625" style="337" customWidth="1"/>
    <col min="13" max="13" width="9.7109375" style="337" customWidth="1"/>
    <col min="14" max="16384" width="9.140625" style="337" customWidth="1"/>
  </cols>
  <sheetData>
    <row r="1" ht="12.75">
      <c r="I1" s="337" t="s">
        <v>535</v>
      </c>
    </row>
    <row r="2" ht="12.75">
      <c r="I2" s="337" t="s">
        <v>536</v>
      </c>
    </row>
    <row r="3" ht="7.5" customHeight="1"/>
    <row r="4" s="181" customFormat="1" ht="12.75">
      <c r="A4" s="181" t="s">
        <v>537</v>
      </c>
    </row>
    <row r="5" s="181" customFormat="1" ht="6.75" customHeight="1">
      <c r="A5" s="150"/>
    </row>
    <row r="6" spans="1:11" s="417" customFormat="1" ht="18" customHeight="1">
      <c r="A6" s="415" t="s">
        <v>538</v>
      </c>
      <c r="B6" s="564" t="s">
        <v>559</v>
      </c>
      <c r="C6" s="564"/>
      <c r="D6" s="564"/>
      <c r="E6" s="564"/>
      <c r="F6" s="416"/>
      <c r="G6" s="416"/>
      <c r="H6" s="416"/>
      <c r="I6" s="416"/>
      <c r="J6" s="415"/>
      <c r="K6" s="415"/>
    </row>
    <row r="7" spans="1:11" s="181" customFormat="1" ht="12.75">
      <c r="A7" s="565" t="s">
        <v>4</v>
      </c>
      <c r="B7" s="565"/>
      <c r="C7" s="565"/>
      <c r="D7" s="565"/>
      <c r="E7" s="565"/>
      <c r="F7" s="565"/>
      <c r="G7" s="565"/>
      <c r="H7" s="565"/>
      <c r="I7" s="565"/>
      <c r="J7" s="565"/>
      <c r="K7" s="565"/>
    </row>
    <row r="8" spans="1:7" s="181" customFormat="1" ht="6" customHeight="1">
      <c r="A8" s="418"/>
      <c r="B8" s="418"/>
      <c r="C8" s="419"/>
      <c r="D8" s="419"/>
      <c r="E8" s="419"/>
      <c r="F8" s="419"/>
      <c r="G8" s="419"/>
    </row>
    <row r="9" spans="1:11" s="181" customFormat="1" ht="12.75">
      <c r="A9" s="566" t="s">
        <v>539</v>
      </c>
      <c r="B9" s="566"/>
      <c r="C9" s="566"/>
      <c r="D9" s="566"/>
      <c r="E9" s="566"/>
      <c r="F9" s="566"/>
      <c r="G9" s="566"/>
      <c r="H9" s="566"/>
      <c r="I9" s="566"/>
      <c r="J9" s="566"/>
      <c r="K9" s="566"/>
    </row>
    <row r="10" spans="1:13" s="181" customFormat="1" ht="9.75" customHeight="1">
      <c r="A10" s="150"/>
      <c r="L10" s="567">
        <v>43464</v>
      </c>
      <c r="M10" s="567"/>
    </row>
    <row r="11" spans="1:13" s="181" customFormat="1" ht="12.75" customHeight="1">
      <c r="A11" s="554" t="s">
        <v>11</v>
      </c>
      <c r="B11" s="554" t="s">
        <v>540</v>
      </c>
      <c r="C11" s="554" t="s">
        <v>560</v>
      </c>
      <c r="D11" s="554" t="s">
        <v>541</v>
      </c>
      <c r="E11" s="554"/>
      <c r="F11" s="554"/>
      <c r="G11" s="554"/>
      <c r="H11" s="554"/>
      <c r="I11" s="554"/>
      <c r="J11" s="554"/>
      <c r="K11" s="554"/>
      <c r="L11" s="554"/>
      <c r="M11" s="554" t="s">
        <v>542</v>
      </c>
    </row>
    <row r="12" spans="1:13" s="181" customFormat="1" ht="98.25" customHeight="1">
      <c r="A12" s="554"/>
      <c r="B12" s="554"/>
      <c r="C12" s="554"/>
      <c r="D12" s="318" t="s">
        <v>543</v>
      </c>
      <c r="E12" s="318" t="s">
        <v>544</v>
      </c>
      <c r="F12" s="318" t="s">
        <v>561</v>
      </c>
      <c r="G12" s="318" t="s">
        <v>545</v>
      </c>
      <c r="H12" s="318" t="s">
        <v>546</v>
      </c>
      <c r="I12" s="420" t="s">
        <v>547</v>
      </c>
      <c r="J12" s="318" t="s">
        <v>548</v>
      </c>
      <c r="K12" s="204" t="s">
        <v>549</v>
      </c>
      <c r="L12" s="421" t="s">
        <v>550</v>
      </c>
      <c r="M12" s="554"/>
    </row>
    <row r="13" spans="1:13" s="181" customFormat="1" ht="12.75">
      <c r="A13" s="164">
        <v>1</v>
      </c>
      <c r="B13" s="164">
        <v>2</v>
      </c>
      <c r="C13" s="164">
        <v>3</v>
      </c>
      <c r="D13" s="164">
        <v>4</v>
      </c>
      <c r="E13" s="164">
        <v>5</v>
      </c>
      <c r="F13" s="164">
        <v>6</v>
      </c>
      <c r="G13" s="164">
        <v>7</v>
      </c>
      <c r="H13" s="164">
        <v>8</v>
      </c>
      <c r="I13" s="164">
        <v>9</v>
      </c>
      <c r="J13" s="164">
        <v>10</v>
      </c>
      <c r="K13" s="422" t="s">
        <v>551</v>
      </c>
      <c r="L13" s="164">
        <v>12</v>
      </c>
      <c r="M13" s="164">
        <v>13</v>
      </c>
    </row>
    <row r="14" spans="1:13" s="181" customFormat="1" ht="44.25" customHeight="1">
      <c r="A14" s="162" t="s">
        <v>254</v>
      </c>
      <c r="B14" s="426" t="s">
        <v>552</v>
      </c>
      <c r="C14" s="251">
        <f>SUM(C15:C16)</f>
        <v>80550.38</v>
      </c>
      <c r="D14" s="251">
        <f aca="true" t="shared" si="0" ref="D14:M14">SUM(D15:D16)</f>
        <v>993163.11</v>
      </c>
      <c r="E14" s="251">
        <f t="shared" si="0"/>
        <v>0</v>
      </c>
      <c r="F14" s="259">
        <f t="shared" si="0"/>
        <v>487.15</v>
      </c>
      <c r="G14" s="102">
        <f t="shared" si="0"/>
        <v>0</v>
      </c>
      <c r="H14" s="102">
        <f t="shared" si="0"/>
        <v>0</v>
      </c>
      <c r="I14" s="259">
        <f t="shared" si="0"/>
        <v>-985870.27</v>
      </c>
      <c r="J14" s="102">
        <f t="shared" si="0"/>
        <v>0</v>
      </c>
      <c r="K14" s="102">
        <f t="shared" si="0"/>
        <v>0</v>
      </c>
      <c r="L14" s="102">
        <f t="shared" si="0"/>
        <v>0</v>
      </c>
      <c r="M14" s="427">
        <f t="shared" si="0"/>
        <v>88330.37</v>
      </c>
    </row>
    <row r="15" spans="1:13" s="181" customFormat="1" ht="15" customHeight="1">
      <c r="A15" s="164" t="s">
        <v>461</v>
      </c>
      <c r="B15" s="274" t="s">
        <v>553</v>
      </c>
      <c r="C15" s="164">
        <v>80550.38</v>
      </c>
      <c r="D15" s="424">
        <v>50800</v>
      </c>
      <c r="E15" s="424">
        <v>10258.37</v>
      </c>
      <c r="F15" s="424">
        <v>487.15</v>
      </c>
      <c r="G15" s="424"/>
      <c r="H15" s="424"/>
      <c r="I15" s="424">
        <v>-53765.53</v>
      </c>
      <c r="J15" s="424"/>
      <c r="K15" s="424"/>
      <c r="L15" s="175"/>
      <c r="M15" s="427">
        <f>C15+D15+E15+F15-G15-H15+I15-J15-K15+L15</f>
        <v>88330.37</v>
      </c>
    </row>
    <row r="16" spans="1:13" s="181" customFormat="1" ht="15" customHeight="1">
      <c r="A16" s="164" t="s">
        <v>287</v>
      </c>
      <c r="B16" s="274" t="s">
        <v>554</v>
      </c>
      <c r="C16" s="164">
        <v>0</v>
      </c>
      <c r="D16" s="424">
        <v>942363.11</v>
      </c>
      <c r="E16" s="424">
        <v>-10258.37</v>
      </c>
      <c r="F16" s="424"/>
      <c r="G16" s="424"/>
      <c r="H16" s="424"/>
      <c r="I16" s="424">
        <v>-932104.74</v>
      </c>
      <c r="J16" s="424"/>
      <c r="K16" s="424"/>
      <c r="L16" s="175"/>
      <c r="M16" s="427">
        <f>C16+D16+E16+F16-G16-H16+I16-J16+K16+L16</f>
        <v>0</v>
      </c>
    </row>
    <row r="17" spans="1:13" s="181" customFormat="1" ht="51" customHeight="1">
      <c r="A17" s="162" t="s">
        <v>255</v>
      </c>
      <c r="B17" s="426" t="s">
        <v>555</v>
      </c>
      <c r="C17" s="251">
        <f>SUM(C18:C19)</f>
        <v>549329.76</v>
      </c>
      <c r="D17" s="259">
        <f aca="true" t="shared" si="1" ref="D17:M17">SUM(D18:D19)</f>
        <v>271400</v>
      </c>
      <c r="E17" s="259">
        <f t="shared" si="1"/>
        <v>0</v>
      </c>
      <c r="F17" s="259">
        <f t="shared" si="1"/>
        <v>340869.21</v>
      </c>
      <c r="G17" s="259">
        <f t="shared" si="1"/>
        <v>0</v>
      </c>
      <c r="H17" s="259">
        <f t="shared" si="1"/>
        <v>0</v>
      </c>
      <c r="I17" s="259">
        <f t="shared" si="1"/>
        <v>-280597.05</v>
      </c>
      <c r="J17" s="259">
        <f t="shared" si="1"/>
        <v>0</v>
      </c>
      <c r="K17" s="259">
        <f t="shared" si="1"/>
        <v>0</v>
      </c>
      <c r="L17" s="102">
        <f t="shared" si="1"/>
        <v>0</v>
      </c>
      <c r="M17" s="427">
        <f t="shared" si="1"/>
        <v>881001.9199999999</v>
      </c>
    </row>
    <row r="18" spans="1:13" s="181" customFormat="1" ht="15" customHeight="1">
      <c r="A18" s="164" t="s">
        <v>420</v>
      </c>
      <c r="B18" s="274" t="s">
        <v>553</v>
      </c>
      <c r="C18" s="164">
        <v>549329.76</v>
      </c>
      <c r="D18" s="424">
        <v>22200</v>
      </c>
      <c r="E18" s="424"/>
      <c r="F18" s="424">
        <v>340869.21</v>
      </c>
      <c r="G18" s="424"/>
      <c r="H18" s="424"/>
      <c r="I18" s="424">
        <v>-31397.05</v>
      </c>
      <c r="J18" s="424"/>
      <c r="K18" s="424"/>
      <c r="L18" s="175"/>
      <c r="M18" s="427">
        <f>C18+D18+E18+F18-G18-H18+I18-J18-K18+L18</f>
        <v>881001.9199999999</v>
      </c>
    </row>
    <row r="19" spans="1:13" s="181" customFormat="1" ht="15" customHeight="1">
      <c r="A19" s="164" t="s">
        <v>422</v>
      </c>
      <c r="B19" s="274" t="s">
        <v>554</v>
      </c>
      <c r="C19" s="164">
        <v>0</v>
      </c>
      <c r="D19" s="424">
        <v>249200</v>
      </c>
      <c r="E19" s="424"/>
      <c r="F19" s="424"/>
      <c r="G19" s="424"/>
      <c r="H19" s="424"/>
      <c r="I19" s="424">
        <v>-249200</v>
      </c>
      <c r="J19" s="424"/>
      <c r="K19" s="424"/>
      <c r="L19" s="175"/>
      <c r="M19" s="427">
        <f>C19+D19+E19+F19-G19-H19+I19-J19-K19+L19</f>
        <v>0</v>
      </c>
    </row>
    <row r="20" spans="1:13" s="181" customFormat="1" ht="72" customHeight="1">
      <c r="A20" s="162" t="s">
        <v>256</v>
      </c>
      <c r="B20" s="426" t="s">
        <v>556</v>
      </c>
      <c r="C20" s="251">
        <v>6630.65</v>
      </c>
      <c r="D20" s="259">
        <f aca="true" t="shared" si="2" ref="D20:L20">SUM(D21:D22)</f>
        <v>23210</v>
      </c>
      <c r="E20" s="259">
        <f t="shared" si="2"/>
        <v>0</v>
      </c>
      <c r="F20" s="259">
        <f t="shared" si="2"/>
        <v>3416.31</v>
      </c>
      <c r="G20" s="259">
        <f t="shared" si="2"/>
        <v>0</v>
      </c>
      <c r="H20" s="259">
        <f t="shared" si="2"/>
        <v>0</v>
      </c>
      <c r="I20" s="259">
        <f t="shared" si="2"/>
        <v>-14495.439999999999</v>
      </c>
      <c r="J20" s="259">
        <f t="shared" si="2"/>
        <v>0</v>
      </c>
      <c r="K20" s="259">
        <f t="shared" si="2"/>
        <v>0</v>
      </c>
      <c r="L20" s="102">
        <f t="shared" si="2"/>
        <v>0</v>
      </c>
      <c r="M20" s="427">
        <f>SUM(M21:M22)</f>
        <v>18761.52</v>
      </c>
    </row>
    <row r="21" spans="1:13" s="181" customFormat="1" ht="15" customHeight="1">
      <c r="A21" s="164" t="s">
        <v>257</v>
      </c>
      <c r="B21" s="274" t="s">
        <v>553</v>
      </c>
      <c r="C21" s="164">
        <v>6630.65</v>
      </c>
      <c r="D21" s="424"/>
      <c r="E21" s="424"/>
      <c r="F21" s="424">
        <v>3416.31</v>
      </c>
      <c r="G21" s="424"/>
      <c r="H21" s="424"/>
      <c r="I21" s="424">
        <v>-5377.44</v>
      </c>
      <c r="J21" s="424"/>
      <c r="K21" s="424"/>
      <c r="L21" s="175"/>
      <c r="M21" s="427">
        <f>C21+D21+E21+F21-G21-H21+I21-J21-K21+L21</f>
        <v>4669.5199999999995</v>
      </c>
    </row>
    <row r="22" spans="1:13" s="181" customFormat="1" ht="15" customHeight="1">
      <c r="A22" s="164" t="s">
        <v>259</v>
      </c>
      <c r="B22" s="274" t="s">
        <v>554</v>
      </c>
      <c r="C22" s="164">
        <v>0</v>
      </c>
      <c r="D22" s="424">
        <v>23210</v>
      </c>
      <c r="E22" s="424"/>
      <c r="F22" s="424"/>
      <c r="G22" s="424"/>
      <c r="H22" s="424"/>
      <c r="I22" s="424">
        <v>-9118</v>
      </c>
      <c r="J22" s="424"/>
      <c r="K22" s="424"/>
      <c r="L22" s="175"/>
      <c r="M22" s="427">
        <f>C22+D22+E22+F22-G22-H22+I22-J22-K22+L22</f>
        <v>14092</v>
      </c>
    </row>
    <row r="23" spans="1:13" s="181" customFormat="1" ht="15" customHeight="1">
      <c r="A23" s="162" t="s">
        <v>265</v>
      </c>
      <c r="B23" s="423" t="s">
        <v>557</v>
      </c>
      <c r="C23" s="251">
        <f>SUM(C24:C25)</f>
        <v>20964.86</v>
      </c>
      <c r="D23" s="259">
        <f aca="true" t="shared" si="3" ref="D23:L23">SUM(D24:D25)</f>
        <v>10880.27</v>
      </c>
      <c r="E23" s="259">
        <f t="shared" si="3"/>
        <v>0</v>
      </c>
      <c r="F23" s="259">
        <f t="shared" si="3"/>
        <v>6297.49</v>
      </c>
      <c r="G23" s="259">
        <f t="shared" si="3"/>
        <v>0</v>
      </c>
      <c r="H23" s="259">
        <f t="shared" si="3"/>
        <v>0</v>
      </c>
      <c r="I23" s="259">
        <f>SUM(I24:I25)</f>
        <v>-15268.830000000002</v>
      </c>
      <c r="J23" s="259">
        <f t="shared" si="3"/>
        <v>0</v>
      </c>
      <c r="K23" s="259">
        <f t="shared" si="3"/>
        <v>0</v>
      </c>
      <c r="L23" s="102">
        <f t="shared" si="3"/>
        <v>0</v>
      </c>
      <c r="M23" s="427">
        <f>C23+D23+E23+F23-G23-H23+I23-J23-K23+L23</f>
        <v>22873.79</v>
      </c>
    </row>
    <row r="24" spans="1:13" s="181" customFormat="1" ht="15" customHeight="1">
      <c r="A24" s="164" t="s">
        <v>266</v>
      </c>
      <c r="B24" s="274" t="s">
        <v>553</v>
      </c>
      <c r="C24" s="164">
        <v>8720.58</v>
      </c>
      <c r="D24" s="424"/>
      <c r="E24" s="424">
        <v>1729.55</v>
      </c>
      <c r="F24" s="424">
        <v>6297.49</v>
      </c>
      <c r="G24" s="424"/>
      <c r="H24" s="424"/>
      <c r="I24" s="424">
        <v>-6463.14</v>
      </c>
      <c r="J24" s="424"/>
      <c r="K24" s="424"/>
      <c r="L24" s="175"/>
      <c r="M24" s="427">
        <f>C24+D24+E24+F24-G24-H24+I24-J24-K24+L24</f>
        <v>10284.48</v>
      </c>
    </row>
    <row r="25" spans="1:13" s="181" customFormat="1" ht="15" customHeight="1">
      <c r="A25" s="164" t="s">
        <v>268</v>
      </c>
      <c r="B25" s="274" t="s">
        <v>554</v>
      </c>
      <c r="C25" s="164">
        <v>12244.28</v>
      </c>
      <c r="D25" s="424">
        <v>10880.27</v>
      </c>
      <c r="E25" s="424">
        <v>-1729.55</v>
      </c>
      <c r="F25" s="424"/>
      <c r="G25" s="424"/>
      <c r="H25" s="424"/>
      <c r="I25" s="424">
        <v>-8805.69</v>
      </c>
      <c r="J25" s="424"/>
      <c r="K25" s="424"/>
      <c r="L25" s="175"/>
      <c r="M25" s="427">
        <f>C25+D25+E25+F25-G25-H25+I25+-J25-K25+L25</f>
        <v>12589.310000000003</v>
      </c>
    </row>
    <row r="26" spans="1:14" s="181" customFormat="1" ht="14.25" customHeight="1">
      <c r="A26" s="162" t="s">
        <v>277</v>
      </c>
      <c r="B26" s="423" t="s">
        <v>558</v>
      </c>
      <c r="C26" s="168">
        <f>C14+C17+C20+C23</f>
        <v>657475.65</v>
      </c>
      <c r="D26" s="299">
        <f>D14+D17+D20+D23</f>
        <v>1298653.38</v>
      </c>
      <c r="E26" s="299">
        <f aca="true" t="shared" si="4" ref="E26:L26">E14+E17+E20+E23</f>
        <v>0</v>
      </c>
      <c r="F26" s="299">
        <f t="shared" si="4"/>
        <v>351070.16000000003</v>
      </c>
      <c r="G26" s="299">
        <f t="shared" si="4"/>
        <v>0</v>
      </c>
      <c r="H26" s="299">
        <f t="shared" si="4"/>
        <v>0</v>
      </c>
      <c r="I26" s="299">
        <f t="shared" si="4"/>
        <v>-1296231.59</v>
      </c>
      <c r="J26" s="299">
        <f t="shared" si="4"/>
        <v>0</v>
      </c>
      <c r="K26" s="299">
        <f t="shared" si="4"/>
        <v>0</v>
      </c>
      <c r="L26" s="299">
        <f t="shared" si="4"/>
        <v>0</v>
      </c>
      <c r="M26" s="299">
        <f>C26+D26+E26+F26-G26-H26+I26-J26+K26+L26</f>
        <v>1010967.5999999999</v>
      </c>
      <c r="N26" s="425"/>
    </row>
    <row r="27" ht="9.75" customHeight="1"/>
    <row r="28" spans="1:11" s="428" customFormat="1" ht="9" customHeight="1">
      <c r="A28" s="428" t="s">
        <v>102</v>
      </c>
      <c r="C28" s="430" t="s">
        <v>101</v>
      </c>
      <c r="D28" s="430"/>
      <c r="E28" s="429"/>
      <c r="H28" s="428" t="s">
        <v>104</v>
      </c>
      <c r="J28" s="430" t="s">
        <v>105</v>
      </c>
      <c r="K28" s="430"/>
    </row>
    <row r="29" spans="3:11" s="428" customFormat="1" ht="12" customHeight="1">
      <c r="C29" s="429" t="s">
        <v>455</v>
      </c>
      <c r="D29" s="429"/>
      <c r="E29" s="429"/>
      <c r="F29" s="429"/>
      <c r="J29" s="429" t="s">
        <v>455</v>
      </c>
      <c r="K29" s="429"/>
    </row>
  </sheetData>
  <sheetProtection selectLockedCells="1" selectUnlockedCells="1"/>
  <mergeCells count="9">
    <mergeCell ref="B6:E6"/>
    <mergeCell ref="A7:K7"/>
    <mergeCell ref="A9:K9"/>
    <mergeCell ref="L10:M10"/>
    <mergeCell ref="A11:A12"/>
    <mergeCell ref="B11:B12"/>
    <mergeCell ref="C11:C12"/>
    <mergeCell ref="D11:L11"/>
    <mergeCell ref="M11:M12"/>
  </mergeCells>
  <printOptions horizontalCentered="1"/>
  <pageMargins left="0.3541666666666667" right="0.15763888888888888" top="0.19652777777777777" bottom="0.19652777777777777" header="0.5118055555555555" footer="0.5118055555555555"/>
  <pageSetup fitToHeight="2" fitToWidth="1" horizontalDpi="300" verticalDpi="300" orientation="landscape" paperSize="9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4.421875" style="337" customWidth="1"/>
    <col min="2" max="2" width="51.57421875" style="337" customWidth="1"/>
    <col min="3" max="8" width="12.28125" style="337" customWidth="1"/>
    <col min="9" max="16384" width="9.140625" style="337" customWidth="1"/>
  </cols>
  <sheetData>
    <row r="1" ht="12.75">
      <c r="F1" s="337" t="s">
        <v>535</v>
      </c>
    </row>
    <row r="2" ht="12.75">
      <c r="F2" s="337" t="s">
        <v>562</v>
      </c>
    </row>
    <row r="3" ht="8.25" customHeight="1"/>
    <row r="4" spans="1:8" ht="12.75" customHeight="1">
      <c r="A4" s="568" t="s">
        <v>563</v>
      </c>
      <c r="B4" s="568"/>
      <c r="C4" s="568"/>
      <c r="D4" s="568"/>
      <c r="E4" s="568"/>
      <c r="F4" s="568"/>
      <c r="G4" s="568"/>
      <c r="H4" s="568"/>
    </row>
    <row r="5" spans="1:8" ht="12.75">
      <c r="A5" s="568" t="s">
        <v>564</v>
      </c>
      <c r="B5" s="568"/>
      <c r="C5" s="568"/>
      <c r="D5" s="568"/>
      <c r="E5" s="568"/>
      <c r="F5" s="568"/>
      <c r="G5" s="568"/>
      <c r="H5" s="568"/>
    </row>
    <row r="6" ht="5.25" customHeight="1"/>
    <row r="7" spans="1:11" s="417" customFormat="1" ht="21" customHeight="1">
      <c r="A7" s="415"/>
      <c r="B7" s="564" t="s">
        <v>565</v>
      </c>
      <c r="C7" s="564"/>
      <c r="D7" s="564"/>
      <c r="E7" s="564"/>
      <c r="F7" s="564"/>
      <c r="G7" s="564"/>
      <c r="H7" s="415"/>
      <c r="I7" s="415"/>
      <c r="J7" s="415"/>
      <c r="K7" s="415"/>
    </row>
    <row r="8" spans="2:11" s="181" customFormat="1" ht="12.75">
      <c r="B8" s="569" t="s">
        <v>4</v>
      </c>
      <c r="C8" s="569"/>
      <c r="D8" s="569"/>
      <c r="E8" s="569"/>
      <c r="F8" s="569"/>
      <c r="G8" s="569"/>
      <c r="H8" s="419"/>
      <c r="I8" s="419"/>
      <c r="J8" s="419"/>
      <c r="K8" s="419"/>
    </row>
    <row r="9" spans="2:11" s="181" customFormat="1" ht="12.75">
      <c r="B9" s="418"/>
      <c r="C9" s="418"/>
      <c r="D9" s="418"/>
      <c r="E9" s="418"/>
      <c r="F9" s="419"/>
      <c r="G9" s="419"/>
      <c r="H9" s="419"/>
      <c r="I9" s="419"/>
      <c r="J9" s="419"/>
      <c r="K9" s="419"/>
    </row>
    <row r="10" spans="1:8" ht="14.25">
      <c r="A10" s="570" t="s">
        <v>593</v>
      </c>
      <c r="B10" s="570"/>
      <c r="C10" s="570"/>
      <c r="D10" s="570"/>
      <c r="E10" s="570"/>
      <c r="F10" s="570"/>
      <c r="G10" s="570"/>
      <c r="H10" s="570"/>
    </row>
    <row r="11" ht="5.25" customHeight="1"/>
    <row r="12" spans="1:8" ht="15" customHeight="1">
      <c r="A12" s="571" t="s">
        <v>11</v>
      </c>
      <c r="B12" s="571" t="s">
        <v>566</v>
      </c>
      <c r="C12" s="571" t="s">
        <v>567</v>
      </c>
      <c r="D12" s="571"/>
      <c r="E12" s="571"/>
      <c r="F12" s="571" t="s">
        <v>568</v>
      </c>
      <c r="G12" s="571"/>
      <c r="H12" s="571"/>
    </row>
    <row r="13" spans="1:8" ht="48.75" customHeight="1">
      <c r="A13" s="571"/>
      <c r="B13" s="571"/>
      <c r="C13" s="345" t="s">
        <v>167</v>
      </c>
      <c r="D13" s="345" t="s">
        <v>569</v>
      </c>
      <c r="E13" s="345" t="s">
        <v>221</v>
      </c>
      <c r="F13" s="345" t="s">
        <v>167</v>
      </c>
      <c r="G13" s="345" t="s">
        <v>569</v>
      </c>
      <c r="H13" s="345" t="s">
        <v>221</v>
      </c>
    </row>
    <row r="14" spans="1:8" ht="12.75">
      <c r="A14" s="348">
        <v>1</v>
      </c>
      <c r="B14" s="348">
        <v>2</v>
      </c>
      <c r="C14" s="348">
        <v>3</v>
      </c>
      <c r="D14" s="348">
        <v>4</v>
      </c>
      <c r="E14" s="348" t="s">
        <v>570</v>
      </c>
      <c r="F14" s="348">
        <v>6</v>
      </c>
      <c r="G14" s="348">
        <v>7</v>
      </c>
      <c r="H14" s="348" t="s">
        <v>571</v>
      </c>
    </row>
    <row r="15" spans="1:8" ht="38.25">
      <c r="A15" s="345" t="s">
        <v>254</v>
      </c>
      <c r="B15" s="431" t="s">
        <v>572</v>
      </c>
      <c r="C15" s="432">
        <v>-0.01</v>
      </c>
      <c r="D15" s="348">
        <v>80550.39</v>
      </c>
      <c r="E15" s="433">
        <f>SUM(C15:D15)</f>
        <v>80550.38</v>
      </c>
      <c r="F15" s="432">
        <v>-0.01</v>
      </c>
      <c r="G15" s="348">
        <v>88330.38</v>
      </c>
      <c r="H15" s="449">
        <f>SUM(F15:G15)</f>
        <v>88330.37000000001</v>
      </c>
    </row>
    <row r="16" spans="1:8" ht="15" customHeight="1">
      <c r="A16" s="345"/>
      <c r="B16" s="431" t="s">
        <v>178</v>
      </c>
      <c r="C16" s="432"/>
      <c r="D16" s="348">
        <v>549329.76</v>
      </c>
      <c r="E16" s="433">
        <f>SUM(C16:D16)</f>
        <v>549329.76</v>
      </c>
      <c r="F16" s="432"/>
      <c r="G16" s="348">
        <v>88101.92</v>
      </c>
      <c r="H16" s="449">
        <f>SUM(F16:G16)</f>
        <v>88101.92</v>
      </c>
    </row>
    <row r="17" spans="1:8" ht="30" customHeight="1">
      <c r="A17" s="345" t="s">
        <v>256</v>
      </c>
      <c r="B17" s="431" t="s">
        <v>179</v>
      </c>
      <c r="C17" s="432"/>
      <c r="D17" s="348">
        <v>6630.65</v>
      </c>
      <c r="E17" s="433">
        <f>SUM(C17:D17)</f>
        <v>6630.65</v>
      </c>
      <c r="F17" s="432"/>
      <c r="G17" s="348">
        <v>18761.52</v>
      </c>
      <c r="H17" s="449">
        <f>SUM(F17:G17)</f>
        <v>18761.52</v>
      </c>
    </row>
    <row r="18" spans="1:8" ht="15" customHeight="1">
      <c r="A18" s="345"/>
      <c r="B18" s="431" t="s">
        <v>181</v>
      </c>
      <c r="C18" s="432"/>
      <c r="D18" s="348">
        <v>20964.86</v>
      </c>
      <c r="E18" s="433">
        <f>SUM(C18:D18)</f>
        <v>20964.86</v>
      </c>
      <c r="F18" s="432"/>
      <c r="G18" s="348">
        <v>22873.79</v>
      </c>
      <c r="H18" s="449">
        <f>SUM(F18:G18)</f>
        <v>22873.79</v>
      </c>
    </row>
    <row r="19" spans="1:8" ht="15" customHeight="1">
      <c r="A19" s="345" t="s">
        <v>277</v>
      </c>
      <c r="B19" s="358" t="s">
        <v>221</v>
      </c>
      <c r="C19" s="347">
        <f aca="true" t="shared" si="0" ref="C19:H19">SUM(C15:C18)</f>
        <v>-0.01</v>
      </c>
      <c r="D19" s="347">
        <f t="shared" si="0"/>
        <v>657475.66</v>
      </c>
      <c r="E19" s="347">
        <f t="shared" si="0"/>
        <v>657475.65</v>
      </c>
      <c r="F19" s="434">
        <f t="shared" si="0"/>
        <v>-0.01</v>
      </c>
      <c r="G19" s="347">
        <f t="shared" si="0"/>
        <v>218067.61</v>
      </c>
      <c r="H19" s="434">
        <f t="shared" si="0"/>
        <v>218067.6</v>
      </c>
    </row>
    <row r="20" ht="6.75" customHeight="1"/>
    <row r="21" spans="3:5" ht="11.25" customHeight="1">
      <c r="C21" s="339"/>
      <c r="D21" s="339"/>
      <c r="E21" s="339"/>
    </row>
    <row r="22" spans="3:5" s="428" customFormat="1" ht="9.75" customHeight="1">
      <c r="C22" s="430"/>
      <c r="D22" s="430"/>
      <c r="E22" s="429"/>
    </row>
    <row r="23" spans="3:6" s="428" customFormat="1" ht="12.75">
      <c r="C23" s="429"/>
      <c r="D23" s="429"/>
      <c r="E23" s="429"/>
      <c r="F23" s="429"/>
    </row>
  </sheetData>
  <sheetProtection selectLockedCells="1" selectUnlockedCells="1"/>
  <mergeCells count="9">
    <mergeCell ref="A4:H4"/>
    <mergeCell ref="A5:H5"/>
    <mergeCell ref="B7:G7"/>
    <mergeCell ref="B8:G8"/>
    <mergeCell ref="A10:H10"/>
    <mergeCell ref="A12:A13"/>
    <mergeCell ref="B12:B13"/>
    <mergeCell ref="C12:E12"/>
    <mergeCell ref="F12:H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8.00390625" style="1" customWidth="1"/>
    <col min="2" max="2" width="0" style="1" hidden="1" customWidth="1"/>
    <col min="3" max="3" width="30.140625" style="1" customWidth="1"/>
    <col min="4" max="4" width="14.8515625" style="1" customWidth="1"/>
    <col min="5" max="6" width="0" style="1" hidden="1" customWidth="1"/>
    <col min="7" max="7" width="8.8515625" style="1" customWidth="1"/>
    <col min="8" max="8" width="14.421875" style="1" customWidth="1"/>
    <col min="9" max="9" width="18.00390625" style="1" customWidth="1"/>
    <col min="10" max="16384" width="9.140625" style="1" customWidth="1"/>
  </cols>
  <sheetData>
    <row r="1" spans="4:9" ht="12.75">
      <c r="D1" s="2"/>
      <c r="G1" s="3" t="s">
        <v>0</v>
      </c>
      <c r="H1" s="3"/>
      <c r="I1" s="3"/>
    </row>
    <row r="2" spans="7:9" ht="12.75">
      <c r="G2" s="4" t="s">
        <v>1</v>
      </c>
      <c r="H2" s="3"/>
      <c r="I2" s="3"/>
    </row>
    <row r="4" spans="1:9" ht="24.75" customHeight="1">
      <c r="A4" s="488" t="s">
        <v>2</v>
      </c>
      <c r="B4" s="488"/>
      <c r="C4" s="488"/>
      <c r="D4" s="488"/>
      <c r="E4" s="488"/>
      <c r="F4" s="488"/>
      <c r="G4" s="488"/>
      <c r="H4" s="488"/>
      <c r="I4" s="488"/>
    </row>
    <row r="5" spans="1:9" ht="20.25" customHeight="1">
      <c r="A5" s="5"/>
      <c r="B5" s="6"/>
      <c r="C5" s="489" t="s">
        <v>3</v>
      </c>
      <c r="D5" s="489"/>
      <c r="E5" s="489"/>
      <c r="F5" s="489"/>
      <c r="G5" s="489"/>
      <c r="H5" s="489"/>
      <c r="I5" s="5"/>
    </row>
    <row r="6" spans="1:9" ht="12.75" customHeight="1">
      <c r="A6" s="486" t="s">
        <v>4</v>
      </c>
      <c r="B6" s="486"/>
      <c r="C6" s="486"/>
      <c r="D6" s="486"/>
      <c r="E6" s="486"/>
      <c r="F6" s="486"/>
      <c r="G6" s="486"/>
      <c r="H6" s="486"/>
      <c r="I6" s="486"/>
    </row>
    <row r="7" spans="1:9" ht="15.75" customHeight="1">
      <c r="A7" s="7"/>
      <c r="B7" s="7"/>
      <c r="C7" s="490" t="s">
        <v>5</v>
      </c>
      <c r="D7" s="490"/>
      <c r="E7" s="490"/>
      <c r="F7" s="490"/>
      <c r="G7" s="490"/>
      <c r="H7" s="490"/>
      <c r="I7" s="7"/>
    </row>
    <row r="8" spans="1:9" ht="12.75" customHeight="1">
      <c r="A8" s="486" t="s">
        <v>6</v>
      </c>
      <c r="B8" s="486"/>
      <c r="C8" s="486"/>
      <c r="D8" s="486"/>
      <c r="E8" s="486"/>
      <c r="F8" s="486"/>
      <c r="G8" s="486"/>
      <c r="H8" s="486"/>
      <c r="I8" s="486"/>
    </row>
    <row r="9" spans="1:9" ht="12.75" customHeight="1">
      <c r="A9" s="486" t="s">
        <v>7</v>
      </c>
      <c r="B9" s="486"/>
      <c r="C9" s="486"/>
      <c r="D9" s="486"/>
      <c r="E9" s="486"/>
      <c r="F9" s="486"/>
      <c r="G9" s="486"/>
      <c r="H9" s="486"/>
      <c r="I9" s="486"/>
    </row>
    <row r="10" spans="1:9" ht="4.5" customHeight="1">
      <c r="A10" s="484"/>
      <c r="B10" s="484"/>
      <c r="C10" s="484"/>
      <c r="D10" s="484"/>
      <c r="E10" s="484"/>
      <c r="F10" s="484"/>
      <c r="G10" s="484"/>
      <c r="H10" s="484"/>
      <c r="I10" s="484"/>
    </row>
    <row r="11" spans="1:9" s="8" customFormat="1" ht="12.75" customHeight="1">
      <c r="A11" s="485" t="s">
        <v>8</v>
      </c>
      <c r="B11" s="485"/>
      <c r="C11" s="485"/>
      <c r="D11" s="485"/>
      <c r="E11" s="485"/>
      <c r="F11" s="485"/>
      <c r="G11" s="485"/>
      <c r="H11" s="485"/>
      <c r="I11" s="485"/>
    </row>
    <row r="12" spans="1:9" s="8" customFormat="1" ht="12.75">
      <c r="A12" s="485" t="s">
        <v>585</v>
      </c>
      <c r="B12" s="485"/>
      <c r="C12" s="485"/>
      <c r="D12" s="485"/>
      <c r="E12" s="485"/>
      <c r="F12" s="485"/>
      <c r="G12" s="485"/>
      <c r="H12" s="485"/>
      <c r="I12" s="485"/>
    </row>
    <row r="13" spans="1:9" ht="12.75">
      <c r="A13" s="486" t="s">
        <v>586</v>
      </c>
      <c r="B13" s="486"/>
      <c r="C13" s="486"/>
      <c r="D13" s="486"/>
      <c r="E13" s="486"/>
      <c r="F13" s="486"/>
      <c r="G13" s="486"/>
      <c r="H13" s="486"/>
      <c r="I13" s="486"/>
    </row>
    <row r="14" spans="1:9" ht="12.75">
      <c r="A14" s="486" t="s">
        <v>9</v>
      </c>
      <c r="B14" s="486"/>
      <c r="C14" s="486"/>
      <c r="D14" s="486"/>
      <c r="E14" s="486"/>
      <c r="F14" s="486"/>
      <c r="G14" s="486"/>
      <c r="H14" s="486"/>
      <c r="I14" s="486"/>
    </row>
    <row r="15" spans="2:9" ht="12.75">
      <c r="B15" s="9"/>
      <c r="C15" s="487" t="s">
        <v>10</v>
      </c>
      <c r="D15" s="487"/>
      <c r="E15" s="487"/>
      <c r="F15" s="487"/>
      <c r="G15" s="487"/>
      <c r="H15" s="487"/>
      <c r="I15" s="487"/>
    </row>
    <row r="16" spans="1:9" s="11" customFormat="1" ht="27" customHeight="1">
      <c r="A16" s="483" t="s">
        <v>11</v>
      </c>
      <c r="B16" s="483"/>
      <c r="C16" s="483" t="s">
        <v>12</v>
      </c>
      <c r="D16" s="483"/>
      <c r="E16" s="483"/>
      <c r="F16" s="483"/>
      <c r="G16" s="10" t="s">
        <v>13</v>
      </c>
      <c r="H16" s="10" t="s">
        <v>14</v>
      </c>
      <c r="I16" s="10" t="s">
        <v>15</v>
      </c>
    </row>
    <row r="17" spans="1:9" ht="12.75" customHeight="1">
      <c r="A17" s="12" t="s">
        <v>16</v>
      </c>
      <c r="B17" s="13" t="s">
        <v>17</v>
      </c>
      <c r="C17" s="480" t="s">
        <v>17</v>
      </c>
      <c r="D17" s="480"/>
      <c r="E17" s="480"/>
      <c r="F17" s="480"/>
      <c r="G17" s="14"/>
      <c r="H17" s="15">
        <f>H18+H23+H24</f>
        <v>1378001.45</v>
      </c>
      <c r="I17" s="15">
        <f>I18+I23+I24</f>
        <v>1258842.2099999997</v>
      </c>
    </row>
    <row r="18" spans="1:9" ht="12.75" customHeight="1">
      <c r="A18" s="16" t="s">
        <v>18</v>
      </c>
      <c r="B18" s="17" t="s">
        <v>19</v>
      </c>
      <c r="C18" s="482" t="s">
        <v>19</v>
      </c>
      <c r="D18" s="482"/>
      <c r="E18" s="482"/>
      <c r="F18" s="482"/>
      <c r="G18" s="18"/>
      <c r="H18" s="15">
        <f>H19+H20+H21+H22</f>
        <v>1313873.24</v>
      </c>
      <c r="I18" s="15">
        <f>I19+I20+I21+I22</f>
        <v>1198428.5799999998</v>
      </c>
    </row>
    <row r="19" spans="1:9" ht="12.75" customHeight="1">
      <c r="A19" s="16" t="s">
        <v>20</v>
      </c>
      <c r="B19" s="17" t="s">
        <v>21</v>
      </c>
      <c r="C19" s="482" t="s">
        <v>21</v>
      </c>
      <c r="D19" s="482"/>
      <c r="E19" s="482"/>
      <c r="F19" s="482"/>
      <c r="G19" s="18"/>
      <c r="H19" s="19">
        <v>998891.14</v>
      </c>
      <c r="I19" s="19">
        <v>932109.82</v>
      </c>
    </row>
    <row r="20" spans="1:9" ht="12.75" customHeight="1">
      <c r="A20" s="16" t="s">
        <v>22</v>
      </c>
      <c r="B20" s="20" t="s">
        <v>23</v>
      </c>
      <c r="C20" s="481" t="s">
        <v>23</v>
      </c>
      <c r="D20" s="481"/>
      <c r="E20" s="481"/>
      <c r="F20" s="481"/>
      <c r="G20" s="18"/>
      <c r="H20" s="19">
        <v>285217.83</v>
      </c>
      <c r="I20" s="19">
        <v>249327.33</v>
      </c>
    </row>
    <row r="21" spans="1:9" ht="12.75" customHeight="1">
      <c r="A21" s="16" t="s">
        <v>24</v>
      </c>
      <c r="B21" s="17" t="s">
        <v>25</v>
      </c>
      <c r="C21" s="481" t="s">
        <v>25</v>
      </c>
      <c r="D21" s="481"/>
      <c r="E21" s="481"/>
      <c r="F21" s="481"/>
      <c r="G21" s="18"/>
      <c r="H21" s="19">
        <v>14495.44</v>
      </c>
      <c r="I21" s="19">
        <v>9287.79</v>
      </c>
    </row>
    <row r="22" spans="1:9" ht="12.75" customHeight="1">
      <c r="A22" s="16" t="s">
        <v>26</v>
      </c>
      <c r="B22" s="20" t="s">
        <v>27</v>
      </c>
      <c r="C22" s="481" t="s">
        <v>27</v>
      </c>
      <c r="D22" s="481"/>
      <c r="E22" s="481"/>
      <c r="F22" s="481"/>
      <c r="G22" s="18"/>
      <c r="H22" s="19">
        <v>15268.83</v>
      </c>
      <c r="I22" s="19">
        <v>7703.64</v>
      </c>
    </row>
    <row r="23" spans="1:9" ht="12.75" customHeight="1">
      <c r="A23" s="16" t="s">
        <v>28</v>
      </c>
      <c r="B23" s="17" t="s">
        <v>29</v>
      </c>
      <c r="C23" s="481" t="s">
        <v>29</v>
      </c>
      <c r="D23" s="481"/>
      <c r="E23" s="481"/>
      <c r="F23" s="481"/>
      <c r="G23" s="18"/>
      <c r="H23" s="19"/>
      <c r="I23" s="10"/>
    </row>
    <row r="24" spans="1:9" ht="12.75" customHeight="1">
      <c r="A24" s="16" t="s">
        <v>30</v>
      </c>
      <c r="B24" s="17" t="s">
        <v>31</v>
      </c>
      <c r="C24" s="481" t="s">
        <v>31</v>
      </c>
      <c r="D24" s="481"/>
      <c r="E24" s="481"/>
      <c r="F24" s="481"/>
      <c r="G24" s="18"/>
      <c r="H24" s="21">
        <f>H25-H26</f>
        <v>64128.21</v>
      </c>
      <c r="I24" s="21">
        <f>I25-I26</f>
        <v>60413.63</v>
      </c>
    </row>
    <row r="25" spans="1:9" ht="12.75" customHeight="1">
      <c r="A25" s="16" t="s">
        <v>32</v>
      </c>
      <c r="B25" s="20" t="s">
        <v>33</v>
      </c>
      <c r="C25" s="481" t="s">
        <v>33</v>
      </c>
      <c r="D25" s="481"/>
      <c r="E25" s="481"/>
      <c r="F25" s="481"/>
      <c r="G25" s="18"/>
      <c r="H25" s="19">
        <v>64128.21</v>
      </c>
      <c r="I25" s="19">
        <v>60413.63</v>
      </c>
    </row>
    <row r="26" spans="1:9" ht="12.75" customHeight="1">
      <c r="A26" s="16" t="s">
        <v>34</v>
      </c>
      <c r="B26" s="20" t="s">
        <v>35</v>
      </c>
      <c r="C26" s="481" t="s">
        <v>35</v>
      </c>
      <c r="D26" s="481"/>
      <c r="E26" s="481"/>
      <c r="F26" s="481"/>
      <c r="G26" s="18"/>
      <c r="H26" s="19"/>
      <c r="I26" s="10"/>
    </row>
    <row r="27" spans="1:9" ht="12.75" customHeight="1">
      <c r="A27" s="12" t="s">
        <v>36</v>
      </c>
      <c r="B27" s="13" t="s">
        <v>37</v>
      </c>
      <c r="C27" s="480" t="s">
        <v>37</v>
      </c>
      <c r="D27" s="480"/>
      <c r="E27" s="480"/>
      <c r="F27" s="480"/>
      <c r="G27" s="14"/>
      <c r="H27" s="22">
        <f>H28+H29+H30+H31+H32+H33+H34+H35+H36+H37+H38+H39+H40+H41</f>
        <v>-1379812.7700000003</v>
      </c>
      <c r="I27" s="22">
        <f>I28+I29+I30+I31+I32+I33+I34+I35+I36+I37+I38+I39+I40+I41</f>
        <v>-1258924.0699999998</v>
      </c>
    </row>
    <row r="28" spans="1:9" ht="12.75" customHeight="1">
      <c r="A28" s="16" t="s">
        <v>18</v>
      </c>
      <c r="B28" s="17" t="s">
        <v>38</v>
      </c>
      <c r="C28" s="481" t="s">
        <v>39</v>
      </c>
      <c r="D28" s="481"/>
      <c r="E28" s="481"/>
      <c r="F28" s="481"/>
      <c r="G28" s="18"/>
      <c r="H28" s="23">
        <v>-1125732.17</v>
      </c>
      <c r="I28" s="23">
        <v>-1007393.47</v>
      </c>
    </row>
    <row r="29" spans="1:9" ht="12.75" customHeight="1">
      <c r="A29" s="16" t="s">
        <v>40</v>
      </c>
      <c r="B29" s="17" t="s">
        <v>41</v>
      </c>
      <c r="C29" s="481" t="s">
        <v>42</v>
      </c>
      <c r="D29" s="481"/>
      <c r="E29" s="481"/>
      <c r="F29" s="481"/>
      <c r="G29" s="18"/>
      <c r="H29" s="23">
        <v>-30062.3</v>
      </c>
      <c r="I29" s="23">
        <v>-29299.32</v>
      </c>
    </row>
    <row r="30" spans="1:9" ht="12.75" customHeight="1">
      <c r="A30" s="16" t="s">
        <v>30</v>
      </c>
      <c r="B30" s="17" t="s">
        <v>43</v>
      </c>
      <c r="C30" s="481" t="s">
        <v>44</v>
      </c>
      <c r="D30" s="481"/>
      <c r="E30" s="481"/>
      <c r="F30" s="481"/>
      <c r="G30" s="18"/>
      <c r="H30" s="23">
        <v>-46202.19</v>
      </c>
      <c r="I30" s="23">
        <v>-47475.31</v>
      </c>
    </row>
    <row r="31" spans="1:9" ht="12.75" customHeight="1">
      <c r="A31" s="16" t="s">
        <v>45</v>
      </c>
      <c r="B31" s="17" t="s">
        <v>46</v>
      </c>
      <c r="C31" s="482" t="s">
        <v>47</v>
      </c>
      <c r="D31" s="482"/>
      <c r="E31" s="482"/>
      <c r="F31" s="482"/>
      <c r="G31" s="18"/>
      <c r="H31" s="23"/>
      <c r="I31" s="23"/>
    </row>
    <row r="32" spans="1:9" ht="12.75" customHeight="1">
      <c r="A32" s="16" t="s">
        <v>48</v>
      </c>
      <c r="B32" s="17" t="s">
        <v>49</v>
      </c>
      <c r="C32" s="482" t="s">
        <v>50</v>
      </c>
      <c r="D32" s="482"/>
      <c r="E32" s="482"/>
      <c r="F32" s="482"/>
      <c r="G32" s="18"/>
      <c r="H32" s="23">
        <v>-700</v>
      </c>
      <c r="I32" s="23">
        <v>-400</v>
      </c>
    </row>
    <row r="33" spans="1:9" ht="12.75" customHeight="1">
      <c r="A33" s="16" t="s">
        <v>51</v>
      </c>
      <c r="B33" s="17" t="s">
        <v>52</v>
      </c>
      <c r="C33" s="482" t="s">
        <v>53</v>
      </c>
      <c r="D33" s="482"/>
      <c r="E33" s="482"/>
      <c r="F33" s="482"/>
      <c r="G33" s="18"/>
      <c r="H33" s="23">
        <v>-5674.1</v>
      </c>
      <c r="I33" s="23">
        <v>-5267</v>
      </c>
    </row>
    <row r="34" spans="1:9" ht="12.75" customHeight="1">
      <c r="A34" s="16" t="s">
        <v>54</v>
      </c>
      <c r="B34" s="17" t="s">
        <v>55</v>
      </c>
      <c r="C34" s="482" t="s">
        <v>56</v>
      </c>
      <c r="D34" s="482"/>
      <c r="E34" s="482"/>
      <c r="F34" s="482"/>
      <c r="G34" s="18"/>
      <c r="H34" s="23">
        <v>-3697.58</v>
      </c>
      <c r="I34" s="23">
        <v>-8879.27</v>
      </c>
    </row>
    <row r="35" spans="1:9" ht="12.75" customHeight="1">
      <c r="A35" s="16" t="s">
        <v>57</v>
      </c>
      <c r="B35" s="17" t="s">
        <v>58</v>
      </c>
      <c r="C35" s="481" t="s">
        <v>58</v>
      </c>
      <c r="D35" s="481"/>
      <c r="E35" s="481"/>
      <c r="F35" s="481"/>
      <c r="G35" s="18"/>
      <c r="H35" s="23">
        <v>-10278.24</v>
      </c>
      <c r="I35" s="23"/>
    </row>
    <row r="36" spans="1:9" ht="12.75" customHeight="1">
      <c r="A36" s="16" t="s">
        <v>59</v>
      </c>
      <c r="B36" s="17" t="s">
        <v>60</v>
      </c>
      <c r="C36" s="482" t="s">
        <v>60</v>
      </c>
      <c r="D36" s="482"/>
      <c r="E36" s="482"/>
      <c r="F36" s="482"/>
      <c r="G36" s="18"/>
      <c r="H36" s="23">
        <v>-97238.06</v>
      </c>
      <c r="I36" s="23">
        <v>-127964.49</v>
      </c>
    </row>
    <row r="37" spans="1:9" ht="15.75" customHeight="1">
      <c r="A37" s="16" t="s">
        <v>61</v>
      </c>
      <c r="B37" s="17" t="s">
        <v>62</v>
      </c>
      <c r="C37" s="481" t="s">
        <v>63</v>
      </c>
      <c r="D37" s="481"/>
      <c r="E37" s="481"/>
      <c r="F37" s="481"/>
      <c r="G37" s="18"/>
      <c r="H37" s="23">
        <v>-10258.37</v>
      </c>
      <c r="I37" s="23"/>
    </row>
    <row r="38" spans="1:9" ht="12.75" customHeight="1">
      <c r="A38" s="16" t="s">
        <v>64</v>
      </c>
      <c r="B38" s="17" t="s">
        <v>65</v>
      </c>
      <c r="C38" s="481" t="s">
        <v>66</v>
      </c>
      <c r="D38" s="481"/>
      <c r="E38" s="481"/>
      <c r="F38" s="481"/>
      <c r="G38" s="18"/>
      <c r="H38" s="23"/>
      <c r="I38" s="23"/>
    </row>
    <row r="39" spans="1:9" ht="12.75" customHeight="1">
      <c r="A39" s="16" t="s">
        <v>67</v>
      </c>
      <c r="B39" s="17" t="s">
        <v>68</v>
      </c>
      <c r="C39" s="481" t="s">
        <v>69</v>
      </c>
      <c r="D39" s="481"/>
      <c r="E39" s="481"/>
      <c r="F39" s="481"/>
      <c r="G39" s="18"/>
      <c r="H39" s="23"/>
      <c r="I39" s="23"/>
    </row>
    <row r="40" spans="1:9" ht="12.75" customHeight="1">
      <c r="A40" s="16" t="s">
        <v>70</v>
      </c>
      <c r="B40" s="17" t="s">
        <v>71</v>
      </c>
      <c r="C40" s="481" t="s">
        <v>72</v>
      </c>
      <c r="D40" s="481"/>
      <c r="E40" s="481"/>
      <c r="F40" s="481"/>
      <c r="G40" s="18"/>
      <c r="H40" s="23">
        <v>-49969.76</v>
      </c>
      <c r="I40" s="23">
        <v>-32245.21</v>
      </c>
    </row>
    <row r="41" spans="1:9" ht="12.75">
      <c r="A41" s="16" t="s">
        <v>73</v>
      </c>
      <c r="B41" s="17" t="s">
        <v>74</v>
      </c>
      <c r="C41" s="478" t="s">
        <v>75</v>
      </c>
      <c r="D41" s="478"/>
      <c r="E41" s="478"/>
      <c r="F41" s="478"/>
      <c r="G41" s="18"/>
      <c r="H41" s="23"/>
      <c r="I41" s="24"/>
    </row>
    <row r="42" spans="1:9" ht="12.75">
      <c r="A42" s="13" t="s">
        <v>76</v>
      </c>
      <c r="B42" s="25" t="s">
        <v>77</v>
      </c>
      <c r="C42" s="477" t="s">
        <v>77</v>
      </c>
      <c r="D42" s="477"/>
      <c r="E42" s="477"/>
      <c r="F42" s="477"/>
      <c r="G42" s="14"/>
      <c r="H42" s="22">
        <f>H17+H27</f>
        <v>-1811.320000000298</v>
      </c>
      <c r="I42" s="15">
        <f>I17+I27</f>
        <v>-81.86000000010245</v>
      </c>
    </row>
    <row r="43" spans="1:9" ht="12.75">
      <c r="A43" s="13" t="s">
        <v>78</v>
      </c>
      <c r="B43" s="13" t="s">
        <v>79</v>
      </c>
      <c r="C43" s="476" t="s">
        <v>79</v>
      </c>
      <c r="D43" s="476"/>
      <c r="E43" s="476"/>
      <c r="F43" s="476"/>
      <c r="G43" s="26"/>
      <c r="H43" s="15">
        <f>H44-H45-H46</f>
        <v>0</v>
      </c>
      <c r="I43" s="15">
        <f>I44-I45-I46</f>
        <v>0</v>
      </c>
    </row>
    <row r="44" spans="1:9" ht="12.75">
      <c r="A44" s="20" t="s">
        <v>80</v>
      </c>
      <c r="B44" s="17" t="s">
        <v>81</v>
      </c>
      <c r="C44" s="478" t="s">
        <v>82</v>
      </c>
      <c r="D44" s="478"/>
      <c r="E44" s="478"/>
      <c r="F44" s="478"/>
      <c r="G44" s="24"/>
      <c r="H44" s="19"/>
      <c r="I44" s="24"/>
    </row>
    <row r="45" spans="1:9" ht="12.75">
      <c r="A45" s="20" t="s">
        <v>28</v>
      </c>
      <c r="B45" s="17" t="s">
        <v>83</v>
      </c>
      <c r="C45" s="478" t="s">
        <v>83</v>
      </c>
      <c r="D45" s="478"/>
      <c r="E45" s="478"/>
      <c r="F45" s="478"/>
      <c r="G45" s="24"/>
      <c r="H45" s="19"/>
      <c r="I45" s="24"/>
    </row>
    <row r="46" spans="1:9" ht="12.75">
      <c r="A46" s="20" t="s">
        <v>84</v>
      </c>
      <c r="B46" s="17" t="s">
        <v>85</v>
      </c>
      <c r="C46" s="478" t="s">
        <v>86</v>
      </c>
      <c r="D46" s="478"/>
      <c r="E46" s="478"/>
      <c r="F46" s="478"/>
      <c r="G46" s="24"/>
      <c r="H46" s="19"/>
      <c r="I46" s="24"/>
    </row>
    <row r="47" spans="1:9" ht="12.75">
      <c r="A47" s="13" t="s">
        <v>87</v>
      </c>
      <c r="B47" s="25" t="s">
        <v>88</v>
      </c>
      <c r="C47" s="477" t="s">
        <v>88</v>
      </c>
      <c r="D47" s="477"/>
      <c r="E47" s="477"/>
      <c r="F47" s="477"/>
      <c r="G47" s="26"/>
      <c r="H47" s="27">
        <v>0</v>
      </c>
      <c r="I47" s="26"/>
    </row>
    <row r="48" spans="1:9" ht="24.75" customHeight="1">
      <c r="A48" s="13" t="s">
        <v>89</v>
      </c>
      <c r="B48" s="25" t="s">
        <v>90</v>
      </c>
      <c r="C48" s="479" t="s">
        <v>90</v>
      </c>
      <c r="D48" s="479"/>
      <c r="E48" s="479"/>
      <c r="F48" s="479"/>
      <c r="G48" s="26"/>
      <c r="H48" s="27"/>
      <c r="I48" s="26"/>
    </row>
    <row r="49" spans="1:9" ht="12.75">
      <c r="A49" s="13" t="s">
        <v>91</v>
      </c>
      <c r="B49" s="25" t="s">
        <v>92</v>
      </c>
      <c r="C49" s="477" t="s">
        <v>92</v>
      </c>
      <c r="D49" s="477"/>
      <c r="E49" s="477"/>
      <c r="F49" s="477"/>
      <c r="G49" s="26"/>
      <c r="H49" s="27"/>
      <c r="I49" s="26"/>
    </row>
    <row r="50" spans="1:9" ht="30" customHeight="1">
      <c r="A50" s="13" t="s">
        <v>93</v>
      </c>
      <c r="B50" s="13" t="s">
        <v>94</v>
      </c>
      <c r="C50" s="480" t="s">
        <v>94</v>
      </c>
      <c r="D50" s="480"/>
      <c r="E50" s="480"/>
      <c r="F50" s="480"/>
      <c r="G50" s="26"/>
      <c r="H50" s="28">
        <f>H42+H43+H47</f>
        <v>-1811.320000000298</v>
      </c>
      <c r="I50" s="29">
        <f>I42+I43+I47</f>
        <v>-81.86000000010245</v>
      </c>
    </row>
    <row r="51" spans="1:9" ht="12.75">
      <c r="A51" s="13" t="s">
        <v>18</v>
      </c>
      <c r="B51" s="13" t="s">
        <v>95</v>
      </c>
      <c r="C51" s="476" t="s">
        <v>95</v>
      </c>
      <c r="D51" s="476"/>
      <c r="E51" s="476"/>
      <c r="F51" s="476"/>
      <c r="G51" s="26"/>
      <c r="H51" s="27"/>
      <c r="I51" s="26"/>
    </row>
    <row r="52" spans="1:9" ht="12.75">
      <c r="A52" s="13" t="s">
        <v>96</v>
      </c>
      <c r="B52" s="25" t="s">
        <v>97</v>
      </c>
      <c r="C52" s="477" t="s">
        <v>97</v>
      </c>
      <c r="D52" s="477"/>
      <c r="E52" s="477"/>
      <c r="F52" s="477"/>
      <c r="G52" s="26"/>
      <c r="H52" s="29">
        <f>H50+H51</f>
        <v>-1811.320000000298</v>
      </c>
      <c r="I52" s="29">
        <f>I50+I51</f>
        <v>-81.86000000010245</v>
      </c>
    </row>
    <row r="53" spans="1:9" ht="12.75">
      <c r="A53" s="20" t="s">
        <v>18</v>
      </c>
      <c r="B53" s="17" t="s">
        <v>98</v>
      </c>
      <c r="C53" s="478" t="s">
        <v>98</v>
      </c>
      <c r="D53" s="478"/>
      <c r="E53" s="478"/>
      <c r="F53" s="478"/>
      <c r="G53" s="24"/>
      <c r="H53" s="30"/>
      <c r="I53" s="31"/>
    </row>
    <row r="54" spans="1:9" ht="12.75">
      <c r="A54" s="20" t="s">
        <v>28</v>
      </c>
      <c r="B54" s="17" t="s">
        <v>99</v>
      </c>
      <c r="C54" s="478" t="s">
        <v>99</v>
      </c>
      <c r="D54" s="478"/>
      <c r="E54" s="478"/>
      <c r="F54" s="478"/>
      <c r="G54" s="24"/>
      <c r="H54" s="30"/>
      <c r="I54" s="31"/>
    </row>
    <row r="55" spans="1:9" ht="12" customHeight="1">
      <c r="A55" s="32"/>
      <c r="B55" s="32"/>
      <c r="C55" s="32"/>
      <c r="D55" s="32"/>
      <c r="G55" s="33"/>
      <c r="H55" s="33"/>
      <c r="I55" s="33"/>
    </row>
    <row r="56" spans="1:9" ht="20.25" customHeight="1">
      <c r="A56" s="472" t="s">
        <v>100</v>
      </c>
      <c r="B56" s="472"/>
      <c r="C56" s="472"/>
      <c r="D56" s="437"/>
      <c r="F56" s="1" t="s">
        <v>101</v>
      </c>
      <c r="G56" s="473" t="s">
        <v>101</v>
      </c>
      <c r="H56" s="473"/>
      <c r="I56" s="473"/>
    </row>
    <row r="57" spans="1:9" ht="12.75" customHeight="1">
      <c r="A57" s="468" t="s">
        <v>573</v>
      </c>
      <c r="B57" s="468"/>
      <c r="C57" s="468"/>
      <c r="D57" s="468"/>
      <c r="E57" s="468"/>
      <c r="F57" s="471" t="s">
        <v>103</v>
      </c>
      <c r="G57" s="471"/>
      <c r="H57" s="471"/>
      <c r="I57" s="471"/>
    </row>
    <row r="58" spans="1:9" ht="21" customHeight="1">
      <c r="A58" s="472" t="s">
        <v>104</v>
      </c>
      <c r="B58" s="472"/>
      <c r="C58" s="472"/>
      <c r="D58" s="437"/>
      <c r="F58" s="1" t="s">
        <v>101</v>
      </c>
      <c r="G58" s="473" t="s">
        <v>105</v>
      </c>
      <c r="H58" s="473"/>
      <c r="I58" s="473"/>
    </row>
    <row r="59" spans="1:9" ht="0" customHeight="1" hidden="1">
      <c r="A59" s="474" t="s">
        <v>102</v>
      </c>
      <c r="B59" s="474"/>
      <c r="C59" s="474"/>
      <c r="D59" s="474"/>
      <c r="E59" s="34"/>
      <c r="F59" s="475" t="s">
        <v>101</v>
      </c>
      <c r="G59" s="475"/>
      <c r="H59" s="33"/>
      <c r="I59" s="33"/>
    </row>
    <row r="60" spans="1:9" ht="15.75" customHeight="1">
      <c r="A60" s="468" t="s">
        <v>574</v>
      </c>
      <c r="B60" s="468"/>
      <c r="C60" s="468"/>
      <c r="D60" s="468"/>
      <c r="E60" s="468"/>
      <c r="F60" s="471" t="s">
        <v>103</v>
      </c>
      <c r="G60" s="471"/>
      <c r="H60" s="471"/>
      <c r="I60" s="471"/>
    </row>
  </sheetData>
  <sheetProtection/>
  <mergeCells count="62">
    <mergeCell ref="A4:I4"/>
    <mergeCell ref="C5:H5"/>
    <mergeCell ref="A6:I6"/>
    <mergeCell ref="C7:H7"/>
    <mergeCell ref="A8:I8"/>
    <mergeCell ref="A9:I9"/>
    <mergeCell ref="A10:I10"/>
    <mergeCell ref="A11:I11"/>
    <mergeCell ref="A12:I12"/>
    <mergeCell ref="A13:I13"/>
    <mergeCell ref="A14:I14"/>
    <mergeCell ref="C15:I15"/>
    <mergeCell ref="A16:B16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A56:C56"/>
    <mergeCell ref="G56:I56"/>
    <mergeCell ref="A60:E60"/>
    <mergeCell ref="F60:I60"/>
    <mergeCell ref="A57:E57"/>
    <mergeCell ref="F57:I57"/>
    <mergeCell ref="A58:C58"/>
    <mergeCell ref="G58:I58"/>
    <mergeCell ref="A59:D59"/>
    <mergeCell ref="F59:G59"/>
  </mergeCells>
  <printOptions/>
  <pageMargins left="0.45" right="0.34" top="0.2" bottom="0.24" header="0.16" footer="0.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SheetLayoutView="100" zoomScalePageLayoutView="0" workbookViewId="0" topLeftCell="A6">
      <selection activeCell="D32" sqref="D32"/>
    </sheetView>
  </sheetViews>
  <sheetFormatPr defaultColWidth="9.140625" defaultRowHeight="12.75"/>
  <cols>
    <col min="1" max="1" width="3.28125" style="143" customWidth="1"/>
    <col min="2" max="2" width="34.00390625" style="143" customWidth="1"/>
    <col min="3" max="3" width="6.8515625" style="143" customWidth="1"/>
    <col min="4" max="6" width="9.140625" style="143" customWidth="1"/>
    <col min="7" max="9" width="10.140625" style="143" customWidth="1"/>
    <col min="10" max="10" width="7.8515625" style="143" customWidth="1"/>
    <col min="11" max="11" width="4.421875" style="143" customWidth="1"/>
    <col min="12" max="16384" width="9.140625" style="143" customWidth="1"/>
  </cols>
  <sheetData>
    <row r="1" spans="1:11" s="145" customFormat="1" ht="12.75">
      <c r="A1" s="144"/>
      <c r="G1" s="146" t="s">
        <v>223</v>
      </c>
      <c r="H1" s="147"/>
      <c r="I1" s="147"/>
      <c r="J1" s="147"/>
      <c r="K1" s="147"/>
    </row>
    <row r="2" spans="1:11" s="145" customFormat="1" ht="12.75">
      <c r="A2" s="147"/>
      <c r="B2" s="147"/>
      <c r="C2" s="148"/>
      <c r="D2" s="148"/>
      <c r="E2" s="147"/>
      <c r="G2" s="146" t="s">
        <v>224</v>
      </c>
      <c r="H2" s="147"/>
      <c r="I2" s="147"/>
      <c r="J2" s="147"/>
      <c r="K2" s="147"/>
    </row>
    <row r="3" spans="1:11" ht="15.75">
      <c r="A3" s="492" t="s">
        <v>225</v>
      </c>
      <c r="B3" s="492"/>
      <c r="C3" s="492"/>
      <c r="D3" s="492"/>
      <c r="E3" s="492"/>
      <c r="F3" s="492"/>
      <c r="G3" s="492"/>
      <c r="H3" s="492"/>
      <c r="I3" s="492"/>
      <c r="J3" s="492"/>
      <c r="K3" s="149"/>
    </row>
    <row r="4" spans="1:11" ht="7.5" customHeight="1">
      <c r="A4" s="150" t="s">
        <v>226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2" s="145" customFormat="1" ht="11.25" customHeight="1">
      <c r="A5" s="152"/>
      <c r="B5" s="153"/>
      <c r="C5" s="493" t="s">
        <v>109</v>
      </c>
      <c r="D5" s="493"/>
      <c r="E5" s="493"/>
      <c r="F5" s="493"/>
      <c r="G5" s="493"/>
      <c r="H5" s="153"/>
      <c r="I5" s="153"/>
      <c r="J5" s="144"/>
      <c r="K5" s="144"/>
      <c r="L5" s="154"/>
    </row>
    <row r="6" spans="1:12" s="145" customFormat="1" ht="15" customHeight="1">
      <c r="A6" s="494" t="s">
        <v>4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154"/>
    </row>
    <row r="7" spans="1:12" s="145" customFormat="1" ht="11.25" customHeight="1">
      <c r="A7" s="495" t="s">
        <v>227</v>
      </c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154"/>
    </row>
    <row r="8" spans="1:12" s="145" customFormat="1" ht="28.5" customHeight="1">
      <c r="A8" s="496" t="s">
        <v>228</v>
      </c>
      <c r="B8" s="496"/>
      <c r="C8" s="496"/>
      <c r="D8" s="496"/>
      <c r="E8" s="496"/>
      <c r="F8" s="496"/>
      <c r="G8" s="496"/>
      <c r="H8" s="496"/>
      <c r="I8" s="496"/>
      <c r="J8" s="496"/>
      <c r="K8" s="496"/>
      <c r="L8" s="155"/>
    </row>
    <row r="9" spans="1:12" s="145" customFormat="1" ht="14.25" customHeight="1">
      <c r="A9" s="497" t="s">
        <v>229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156"/>
    </row>
    <row r="10" spans="1:12" s="145" customFormat="1" ht="12.75">
      <c r="A10" s="495" t="s">
        <v>590</v>
      </c>
      <c r="B10" s="495"/>
      <c r="C10" s="495"/>
      <c r="D10" s="495"/>
      <c r="E10" s="495"/>
      <c r="F10" s="495"/>
      <c r="G10" s="495"/>
      <c r="H10" s="495"/>
      <c r="I10" s="495"/>
      <c r="J10" s="495"/>
      <c r="K10" s="495"/>
      <c r="L10" s="154"/>
    </row>
    <row r="11" spans="1:12" s="145" customFormat="1" ht="11.25" customHeight="1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4"/>
    </row>
    <row r="12" spans="1:12" s="145" customFormat="1" ht="12.75">
      <c r="A12" s="501" t="s">
        <v>591</v>
      </c>
      <c r="B12" s="501"/>
      <c r="C12" s="501"/>
      <c r="D12" s="501"/>
      <c r="E12" s="501"/>
      <c r="F12" s="501"/>
      <c r="G12" s="501"/>
      <c r="H12" s="501"/>
      <c r="I12" s="501"/>
      <c r="J12" s="501"/>
      <c r="K12" s="501"/>
      <c r="L12" s="154"/>
    </row>
    <row r="13" spans="1:12" s="145" customFormat="1" ht="13.5" customHeight="1">
      <c r="A13" s="158"/>
      <c r="B13" s="158"/>
      <c r="C13" s="502" t="s">
        <v>113</v>
      </c>
      <c r="D13" s="502"/>
      <c r="E13" s="502"/>
      <c r="F13" s="158"/>
      <c r="G13" s="158"/>
      <c r="H13" s="158"/>
      <c r="I13" s="158"/>
      <c r="J13" s="158"/>
      <c r="K13" s="158"/>
      <c r="L13" s="154"/>
    </row>
    <row r="14" spans="1:11" s="145" customFormat="1" ht="12.75">
      <c r="A14" s="159"/>
      <c r="B14" s="159"/>
      <c r="C14" s="159"/>
      <c r="D14" s="159"/>
      <c r="F14" s="160" t="s">
        <v>230</v>
      </c>
      <c r="H14" s="161"/>
      <c r="I14" s="161"/>
      <c r="J14" s="161"/>
      <c r="K14" s="161"/>
    </row>
    <row r="15" spans="1:11" ht="12.75" customHeight="1">
      <c r="A15" s="491" t="s">
        <v>11</v>
      </c>
      <c r="B15" s="491" t="s">
        <v>12</v>
      </c>
      <c r="C15" s="491" t="s">
        <v>231</v>
      </c>
      <c r="D15" s="491" t="s">
        <v>232</v>
      </c>
      <c r="E15" s="491"/>
      <c r="F15" s="491"/>
      <c r="G15" s="491"/>
      <c r="H15" s="491"/>
      <c r="I15" s="491" t="s">
        <v>221</v>
      </c>
      <c r="J15" s="491" t="s">
        <v>233</v>
      </c>
      <c r="K15" s="163"/>
    </row>
    <row r="16" spans="1:11" ht="38.25">
      <c r="A16" s="491"/>
      <c r="B16" s="491"/>
      <c r="C16" s="491"/>
      <c r="D16" s="162" t="s">
        <v>208</v>
      </c>
      <c r="E16" s="162" t="s">
        <v>210</v>
      </c>
      <c r="F16" s="162" t="s">
        <v>234</v>
      </c>
      <c r="G16" s="162" t="s">
        <v>212</v>
      </c>
      <c r="H16" s="162" t="s">
        <v>213</v>
      </c>
      <c r="I16" s="491"/>
      <c r="J16" s="491"/>
      <c r="K16" s="163"/>
    </row>
    <row r="17" spans="1:11" ht="13.5" customHeight="1">
      <c r="A17" s="164">
        <v>1</v>
      </c>
      <c r="B17" s="164">
        <v>2</v>
      </c>
      <c r="C17" s="164">
        <v>3</v>
      </c>
      <c r="D17" s="164">
        <v>4</v>
      </c>
      <c r="E17" s="164">
        <v>5</v>
      </c>
      <c r="F17" s="164">
        <v>6</v>
      </c>
      <c r="G17" s="164">
        <v>7</v>
      </c>
      <c r="H17" s="164">
        <v>8</v>
      </c>
      <c r="I17" s="164">
        <v>9</v>
      </c>
      <c r="J17" s="164">
        <v>10</v>
      </c>
      <c r="K17" s="165"/>
    </row>
    <row r="18" spans="1:11" ht="25.5">
      <c r="A18" s="162">
        <v>1</v>
      </c>
      <c r="B18" s="166" t="s">
        <v>587</v>
      </c>
      <c r="C18" s="162"/>
      <c r="D18" s="162"/>
      <c r="E18" s="162"/>
      <c r="F18" s="162"/>
      <c r="G18" s="162"/>
      <c r="H18" s="167">
        <v>8027.27</v>
      </c>
      <c r="I18" s="168">
        <f>SUM(D18:H18)</f>
        <v>8027.27</v>
      </c>
      <c r="J18" s="169"/>
      <c r="K18" s="170"/>
    </row>
    <row r="19" spans="1:11" ht="36" customHeight="1">
      <c r="A19" s="164">
        <v>2</v>
      </c>
      <c r="B19" s="171" t="s">
        <v>235</v>
      </c>
      <c r="C19" s="162"/>
      <c r="D19" s="164" t="s">
        <v>236</v>
      </c>
      <c r="E19" s="164"/>
      <c r="F19" s="164" t="s">
        <v>236</v>
      </c>
      <c r="G19" s="164" t="s">
        <v>236</v>
      </c>
      <c r="H19" s="164" t="s">
        <v>236</v>
      </c>
      <c r="I19" s="172">
        <f>SUM(D19:H19)</f>
        <v>0</v>
      </c>
      <c r="J19" s="173" t="s">
        <v>236</v>
      </c>
      <c r="K19" s="174"/>
    </row>
    <row r="20" spans="1:11" ht="30" customHeight="1">
      <c r="A20" s="164">
        <v>3</v>
      </c>
      <c r="B20" s="171" t="s">
        <v>237</v>
      </c>
      <c r="C20" s="162"/>
      <c r="D20" s="164" t="s">
        <v>236</v>
      </c>
      <c r="E20" s="164"/>
      <c r="F20" s="164" t="s">
        <v>236</v>
      </c>
      <c r="G20" s="164" t="s">
        <v>236</v>
      </c>
      <c r="H20" s="164" t="s">
        <v>236</v>
      </c>
      <c r="I20" s="172">
        <f>SUM(D20:H20)</f>
        <v>0</v>
      </c>
      <c r="J20" s="173" t="s">
        <v>236</v>
      </c>
      <c r="K20" s="174"/>
    </row>
    <row r="21" spans="1:11" ht="25.5">
      <c r="A21" s="164">
        <v>4</v>
      </c>
      <c r="B21" s="171" t="s">
        <v>238</v>
      </c>
      <c r="C21" s="164"/>
      <c r="D21" s="164" t="s">
        <v>236</v>
      </c>
      <c r="E21" s="164"/>
      <c r="F21" s="164" t="s">
        <v>236</v>
      </c>
      <c r="G21" s="164" t="s">
        <v>236</v>
      </c>
      <c r="H21" s="175">
        <v>0</v>
      </c>
      <c r="I21" s="168">
        <f aca="true" t="shared" si="0" ref="I21:I34">SUM(D21:H21)</f>
        <v>0</v>
      </c>
      <c r="J21" s="173" t="s">
        <v>236</v>
      </c>
      <c r="K21" s="174"/>
    </row>
    <row r="22" spans="1:11" ht="15.75">
      <c r="A22" s="164">
        <v>5</v>
      </c>
      <c r="B22" s="171" t="s">
        <v>239</v>
      </c>
      <c r="C22" s="164"/>
      <c r="D22" s="164" t="s">
        <v>236</v>
      </c>
      <c r="E22" s="164" t="s">
        <v>236</v>
      </c>
      <c r="F22" s="164"/>
      <c r="G22" s="164" t="s">
        <v>236</v>
      </c>
      <c r="H22" s="164" t="s">
        <v>236</v>
      </c>
      <c r="I22" s="172">
        <f t="shared" si="0"/>
        <v>0</v>
      </c>
      <c r="J22" s="173" t="s">
        <v>236</v>
      </c>
      <c r="K22" s="174"/>
    </row>
    <row r="23" spans="1:11" ht="15.75">
      <c r="A23" s="164">
        <v>6</v>
      </c>
      <c r="B23" s="171" t="s">
        <v>240</v>
      </c>
      <c r="C23" s="164"/>
      <c r="D23" s="164" t="s">
        <v>236</v>
      </c>
      <c r="E23" s="164" t="s">
        <v>236</v>
      </c>
      <c r="F23" s="164"/>
      <c r="G23" s="164" t="s">
        <v>236</v>
      </c>
      <c r="H23" s="164" t="s">
        <v>236</v>
      </c>
      <c r="I23" s="172">
        <f t="shared" si="0"/>
        <v>0</v>
      </c>
      <c r="J23" s="173" t="s">
        <v>236</v>
      </c>
      <c r="K23" s="174"/>
    </row>
    <row r="24" spans="1:11" ht="25.5">
      <c r="A24" s="164">
        <v>7</v>
      </c>
      <c r="B24" s="171" t="s">
        <v>241</v>
      </c>
      <c r="C24" s="164"/>
      <c r="D24" s="164"/>
      <c r="E24" s="164" t="s">
        <v>236</v>
      </c>
      <c r="F24" s="164" t="s">
        <v>236</v>
      </c>
      <c r="G24" s="164" t="s">
        <v>236</v>
      </c>
      <c r="H24" s="164" t="s">
        <v>236</v>
      </c>
      <c r="I24" s="172">
        <f t="shared" si="0"/>
        <v>0</v>
      </c>
      <c r="J24" s="176"/>
      <c r="K24" s="177"/>
    </row>
    <row r="25" spans="1:11" ht="25.5">
      <c r="A25" s="164">
        <v>8</v>
      </c>
      <c r="B25" s="171" t="s">
        <v>242</v>
      </c>
      <c r="C25" s="162"/>
      <c r="D25" s="164" t="s">
        <v>236</v>
      </c>
      <c r="E25" s="164" t="s">
        <v>236</v>
      </c>
      <c r="F25" s="164" t="s">
        <v>236</v>
      </c>
      <c r="G25" s="164"/>
      <c r="H25" s="164">
        <v>-81.86</v>
      </c>
      <c r="I25" s="168">
        <f t="shared" si="0"/>
        <v>-81.86</v>
      </c>
      <c r="J25" s="176"/>
      <c r="K25" s="177"/>
    </row>
    <row r="26" spans="1:11" ht="12.75">
      <c r="A26" s="162">
        <v>9</v>
      </c>
      <c r="B26" s="166" t="s">
        <v>588</v>
      </c>
      <c r="C26" s="162"/>
      <c r="D26" s="164"/>
      <c r="E26" s="164"/>
      <c r="F26" s="164"/>
      <c r="G26" s="164"/>
      <c r="H26" s="175">
        <f>H18+H25</f>
        <v>7945.410000000001</v>
      </c>
      <c r="I26" s="168">
        <f>SUM(D26:H26)</f>
        <v>7945.410000000001</v>
      </c>
      <c r="J26" s="178"/>
      <c r="K26" s="179"/>
    </row>
    <row r="27" spans="1:11" ht="38.25">
      <c r="A27" s="164">
        <v>10</v>
      </c>
      <c r="B27" s="171" t="s">
        <v>235</v>
      </c>
      <c r="C27" s="162"/>
      <c r="D27" s="164" t="s">
        <v>236</v>
      </c>
      <c r="E27" s="164"/>
      <c r="F27" s="164" t="s">
        <v>236</v>
      </c>
      <c r="G27" s="164" t="s">
        <v>236</v>
      </c>
      <c r="H27" s="164" t="s">
        <v>236</v>
      </c>
      <c r="I27" s="168">
        <f t="shared" si="0"/>
        <v>0</v>
      </c>
      <c r="J27" s="173" t="s">
        <v>236</v>
      </c>
      <c r="K27" s="174"/>
    </row>
    <row r="28" spans="1:11" ht="25.5">
      <c r="A28" s="164">
        <v>11</v>
      </c>
      <c r="B28" s="171" t="s">
        <v>237</v>
      </c>
      <c r="C28" s="162"/>
      <c r="D28" s="164" t="s">
        <v>236</v>
      </c>
      <c r="E28" s="164"/>
      <c r="F28" s="164" t="s">
        <v>236</v>
      </c>
      <c r="G28" s="164" t="s">
        <v>236</v>
      </c>
      <c r="H28" s="164" t="s">
        <v>236</v>
      </c>
      <c r="I28" s="168">
        <f t="shared" si="0"/>
        <v>0</v>
      </c>
      <c r="J28" s="173" t="s">
        <v>236</v>
      </c>
      <c r="K28" s="174"/>
    </row>
    <row r="29" spans="1:11" ht="25.5">
      <c r="A29" s="164">
        <v>12</v>
      </c>
      <c r="B29" s="171" t="s">
        <v>238</v>
      </c>
      <c r="C29" s="162"/>
      <c r="D29" s="164" t="s">
        <v>236</v>
      </c>
      <c r="E29" s="164"/>
      <c r="F29" s="164" t="s">
        <v>236</v>
      </c>
      <c r="G29" s="164" t="s">
        <v>236</v>
      </c>
      <c r="H29" s="164">
        <v>0</v>
      </c>
      <c r="I29" s="168">
        <f t="shared" si="0"/>
        <v>0</v>
      </c>
      <c r="J29" s="173" t="s">
        <v>236</v>
      </c>
      <c r="K29" s="174"/>
    </row>
    <row r="30" spans="1:11" ht="15.75">
      <c r="A30" s="164">
        <v>13</v>
      </c>
      <c r="B30" s="171" t="s">
        <v>239</v>
      </c>
      <c r="C30" s="162"/>
      <c r="D30" s="164" t="s">
        <v>236</v>
      </c>
      <c r="E30" s="164" t="s">
        <v>236</v>
      </c>
      <c r="F30" s="164"/>
      <c r="G30" s="164" t="s">
        <v>236</v>
      </c>
      <c r="H30" s="164" t="s">
        <v>236</v>
      </c>
      <c r="I30" s="168">
        <f t="shared" si="0"/>
        <v>0</v>
      </c>
      <c r="J30" s="173" t="s">
        <v>236</v>
      </c>
      <c r="K30" s="174"/>
    </row>
    <row r="31" spans="1:11" ht="15.75">
      <c r="A31" s="164">
        <v>14</v>
      </c>
      <c r="B31" s="171" t="s">
        <v>240</v>
      </c>
      <c r="C31" s="162"/>
      <c r="D31" s="164" t="s">
        <v>236</v>
      </c>
      <c r="E31" s="164" t="s">
        <v>236</v>
      </c>
      <c r="F31" s="164"/>
      <c r="G31" s="164" t="s">
        <v>236</v>
      </c>
      <c r="H31" s="164"/>
      <c r="I31" s="168">
        <f t="shared" si="0"/>
        <v>0</v>
      </c>
      <c r="J31" s="173" t="s">
        <v>236</v>
      </c>
      <c r="K31" s="174"/>
    </row>
    <row r="32" spans="1:11" ht="25.5">
      <c r="A32" s="164">
        <v>15</v>
      </c>
      <c r="B32" s="171" t="s">
        <v>243</v>
      </c>
      <c r="C32" s="162"/>
      <c r="D32" s="164"/>
      <c r="E32" s="164" t="s">
        <v>236</v>
      </c>
      <c r="F32" s="164" t="s">
        <v>236</v>
      </c>
      <c r="G32" s="164" t="s">
        <v>236</v>
      </c>
      <c r="H32" s="164" t="s">
        <v>236</v>
      </c>
      <c r="I32" s="168">
        <f t="shared" si="0"/>
        <v>0</v>
      </c>
      <c r="J32" s="176"/>
      <c r="K32" s="177"/>
    </row>
    <row r="33" spans="1:11" ht="25.5">
      <c r="A33" s="164">
        <v>16</v>
      </c>
      <c r="B33" s="171" t="s">
        <v>242</v>
      </c>
      <c r="C33" s="162"/>
      <c r="D33" s="164" t="s">
        <v>236</v>
      </c>
      <c r="E33" s="164" t="s">
        <v>236</v>
      </c>
      <c r="F33" s="164" t="s">
        <v>236</v>
      </c>
      <c r="G33" s="164"/>
      <c r="H33" s="164">
        <v>-1811.32</v>
      </c>
      <c r="I33" s="168">
        <f t="shared" si="0"/>
        <v>-1811.32</v>
      </c>
      <c r="J33" s="176"/>
      <c r="K33" s="177"/>
    </row>
    <row r="34" spans="1:11" ht="12.75">
      <c r="A34" s="162">
        <v>17</v>
      </c>
      <c r="B34" s="180" t="s">
        <v>589</v>
      </c>
      <c r="C34" s="162"/>
      <c r="D34" s="162"/>
      <c r="E34" s="162"/>
      <c r="F34" s="162"/>
      <c r="G34" s="162"/>
      <c r="H34" s="167">
        <f>H26+H33</f>
        <v>6134.090000000001</v>
      </c>
      <c r="I34" s="168">
        <f t="shared" si="0"/>
        <v>6134.090000000001</v>
      </c>
      <c r="J34" s="178"/>
      <c r="K34" s="179"/>
    </row>
    <row r="35" spans="1:11" ht="12.75">
      <c r="A35" s="181"/>
      <c r="B35" s="151"/>
      <c r="C35" s="151"/>
      <c r="D35" s="151"/>
      <c r="E35" s="151"/>
      <c r="F35" s="151"/>
      <c r="G35" s="151"/>
      <c r="H35" s="151"/>
      <c r="I35" s="151"/>
      <c r="J35" s="151"/>
      <c r="K35" s="151"/>
    </row>
    <row r="36" spans="1:14" s="185" customFormat="1" ht="12.75">
      <c r="A36" s="182"/>
      <c r="B36" s="498" t="s">
        <v>102</v>
      </c>
      <c r="C36" s="498"/>
      <c r="D36" s="498"/>
      <c r="E36" s="183"/>
      <c r="F36" s="184"/>
      <c r="H36" s="499" t="s">
        <v>101</v>
      </c>
      <c r="I36" s="499"/>
      <c r="J36" s="499"/>
      <c r="K36" s="186"/>
      <c r="L36" s="187"/>
      <c r="M36" s="187"/>
      <c r="N36" s="187"/>
    </row>
    <row r="37" spans="2:14" s="185" customFormat="1" ht="18.75" customHeight="1">
      <c r="B37" s="500" t="s">
        <v>222</v>
      </c>
      <c r="C37" s="500"/>
      <c r="D37" s="500"/>
      <c r="E37" s="188"/>
      <c r="F37" s="189" t="s">
        <v>220</v>
      </c>
      <c r="H37" s="500" t="s">
        <v>103</v>
      </c>
      <c r="I37" s="500"/>
      <c r="J37" s="500"/>
      <c r="K37" s="189"/>
      <c r="L37" s="187"/>
      <c r="M37" s="187"/>
      <c r="N37" s="187"/>
    </row>
    <row r="38" spans="2:14" s="185" customFormat="1" ht="18.75" customHeight="1">
      <c r="B38" s="189"/>
      <c r="C38" s="189"/>
      <c r="D38" s="189"/>
      <c r="E38" s="188"/>
      <c r="F38" s="189"/>
      <c r="H38" s="189"/>
      <c r="I38" s="189"/>
      <c r="J38" s="189"/>
      <c r="K38" s="189"/>
      <c r="L38" s="187"/>
      <c r="M38" s="187"/>
      <c r="N38" s="187"/>
    </row>
    <row r="39" spans="1:14" ht="15" customHeight="1">
      <c r="A39" s="190" t="s">
        <v>244</v>
      </c>
      <c r="B39" s="191"/>
      <c r="C39" s="191"/>
      <c r="D39" s="192"/>
      <c r="E39" s="190"/>
      <c r="F39" s="190"/>
      <c r="G39" s="161"/>
      <c r="H39" s="190"/>
      <c r="I39" s="190"/>
      <c r="J39" s="190"/>
      <c r="K39" s="190"/>
      <c r="L39" s="193"/>
      <c r="M39" s="193"/>
      <c r="N39" s="193"/>
    </row>
    <row r="40" spans="1:14" ht="12.75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93"/>
      <c r="M40" s="193"/>
      <c r="N40" s="193"/>
    </row>
    <row r="41" spans="1:14" ht="12.75">
      <c r="A41" s="152"/>
      <c r="B41" s="152"/>
      <c r="C41" s="161"/>
      <c r="D41" s="161"/>
      <c r="E41" s="161"/>
      <c r="F41" s="161"/>
      <c r="G41" s="161"/>
      <c r="H41" s="161"/>
      <c r="I41" s="161"/>
      <c r="J41" s="161"/>
      <c r="K41" s="161"/>
      <c r="L41" s="193"/>
      <c r="M41" s="193"/>
      <c r="N41" s="193"/>
    </row>
    <row r="42" spans="12:14" ht="12.75">
      <c r="L42" s="193"/>
      <c r="M42" s="193"/>
      <c r="N42" s="193"/>
    </row>
  </sheetData>
  <sheetProtection selectLockedCells="1" selectUnlockedCells="1"/>
  <mergeCells count="19">
    <mergeCell ref="B36:D36"/>
    <mergeCell ref="H36:J36"/>
    <mergeCell ref="B37:D37"/>
    <mergeCell ref="H37:J37"/>
    <mergeCell ref="A10:K10"/>
    <mergeCell ref="A12:K12"/>
    <mergeCell ref="C13:E13"/>
    <mergeCell ref="A15:A16"/>
    <mergeCell ref="B15:B16"/>
    <mergeCell ref="C15:C16"/>
    <mergeCell ref="D15:H15"/>
    <mergeCell ref="I15:I16"/>
    <mergeCell ref="J15:J16"/>
    <mergeCell ref="A3:J3"/>
    <mergeCell ref="C5:G5"/>
    <mergeCell ref="A6:K6"/>
    <mergeCell ref="A7:K7"/>
    <mergeCell ref="A8:K8"/>
    <mergeCell ref="A9:K9"/>
  </mergeCells>
  <printOptions horizontalCentered="1"/>
  <pageMargins left="0.7479166666666667" right="0.7479166666666667" top="0.7875" bottom="0.7875" header="0.5118055555555555" footer="0.5118055555555555"/>
  <pageSetup fitToHeight="1" fitToWidth="1" horizontalDpi="300" verticalDpi="300" orientation="portrait" paperSize="9"/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I21" sqref="I21"/>
    </sheetView>
  </sheetViews>
  <sheetFormatPr defaultColWidth="9.140625" defaultRowHeight="12.75"/>
  <cols>
    <col min="1" max="1" width="5.00390625" style="194" customWidth="1"/>
    <col min="2" max="2" width="1.57421875" style="194" customWidth="1"/>
    <col min="3" max="3" width="29.8515625" style="194" customWidth="1"/>
    <col min="4" max="4" width="9.421875" style="194" customWidth="1"/>
    <col min="5" max="5" width="9.00390625" style="194" customWidth="1"/>
    <col min="6" max="6" width="9.57421875" style="194" customWidth="1"/>
    <col min="7" max="7" width="8.57421875" style="194" customWidth="1"/>
    <col min="8" max="8" width="9.00390625" style="194" customWidth="1"/>
    <col min="9" max="9" width="8.7109375" style="194" customWidth="1"/>
    <col min="10" max="16384" width="9.140625" style="194" customWidth="1"/>
  </cols>
  <sheetData>
    <row r="1" ht="15">
      <c r="F1" s="195"/>
    </row>
    <row r="2" spans="5:9" ht="12.75" customHeight="1">
      <c r="E2" s="196" t="s">
        <v>245</v>
      </c>
      <c r="F2" s="197"/>
      <c r="H2" s="197"/>
      <c r="I2" s="197"/>
    </row>
    <row r="3" spans="2:9" ht="15">
      <c r="B3" s="198"/>
      <c r="E3" s="196" t="s">
        <v>246</v>
      </c>
      <c r="F3" s="197"/>
      <c r="H3" s="199"/>
      <c r="I3" s="200"/>
    </row>
    <row r="4" spans="1:9" s="202" customFormat="1" ht="33.75" customHeight="1">
      <c r="A4" s="503" t="s">
        <v>247</v>
      </c>
      <c r="B4" s="503"/>
      <c r="C4" s="503"/>
      <c r="D4" s="503"/>
      <c r="E4" s="503"/>
      <c r="F4" s="503"/>
      <c r="G4" s="503"/>
      <c r="H4" s="503"/>
      <c r="I4" s="503"/>
    </row>
    <row r="5" spans="1:9" ht="18" customHeight="1">
      <c r="A5" s="504" t="s">
        <v>248</v>
      </c>
      <c r="B5" s="504"/>
      <c r="C5" s="504"/>
      <c r="D5" s="504"/>
      <c r="E5" s="504"/>
      <c r="F5" s="504"/>
      <c r="G5" s="504"/>
      <c r="H5" s="504"/>
      <c r="I5" s="504"/>
    </row>
    <row r="6" ht="15">
      <c r="C6" s="203" t="s">
        <v>249</v>
      </c>
    </row>
    <row r="7" spans="1:9" ht="25.5" customHeight="1">
      <c r="A7" s="505" t="s">
        <v>11</v>
      </c>
      <c r="B7" s="505" t="s">
        <v>250</v>
      </c>
      <c r="C7" s="505"/>
      <c r="D7" s="506" t="s">
        <v>115</v>
      </c>
      <c r="E7" s="506"/>
      <c r="F7" s="506"/>
      <c r="G7" s="506" t="s">
        <v>116</v>
      </c>
      <c r="H7" s="506"/>
      <c r="I7" s="506"/>
    </row>
    <row r="8" spans="1:9" ht="98.25" customHeight="1">
      <c r="A8" s="505"/>
      <c r="B8" s="505"/>
      <c r="C8" s="505"/>
      <c r="D8" s="205" t="s">
        <v>251</v>
      </c>
      <c r="E8" s="205" t="s">
        <v>252</v>
      </c>
      <c r="F8" s="206" t="s">
        <v>253</v>
      </c>
      <c r="G8" s="205" t="s">
        <v>251</v>
      </c>
      <c r="H8" s="205" t="s">
        <v>252</v>
      </c>
      <c r="I8" s="206" t="s">
        <v>253</v>
      </c>
    </row>
    <row r="9" spans="1:9" ht="15">
      <c r="A9" s="205">
        <v>1</v>
      </c>
      <c r="B9" s="508">
        <v>2</v>
      </c>
      <c r="C9" s="508"/>
      <c r="D9" s="205">
        <v>3</v>
      </c>
      <c r="E9" s="205">
        <v>4</v>
      </c>
      <c r="F9" s="205">
        <v>5</v>
      </c>
      <c r="G9" s="205">
        <v>6</v>
      </c>
      <c r="H9" s="205">
        <v>7</v>
      </c>
      <c r="I9" s="205">
        <v>8</v>
      </c>
    </row>
    <row r="10" spans="1:9" ht="25.5" customHeight="1">
      <c r="A10" s="204" t="s">
        <v>254</v>
      </c>
      <c r="B10" s="509" t="s">
        <v>192</v>
      </c>
      <c r="C10" s="509"/>
      <c r="D10" s="207"/>
      <c r="E10" s="207"/>
      <c r="F10" s="207"/>
      <c r="G10" s="207"/>
      <c r="H10" s="207"/>
      <c r="I10" s="207"/>
    </row>
    <row r="11" spans="1:9" ht="17.25" customHeight="1">
      <c r="A11" s="204" t="s">
        <v>255</v>
      </c>
      <c r="B11" s="509" t="s">
        <v>201</v>
      </c>
      <c r="C11" s="509"/>
      <c r="D11" s="208">
        <v>1843.08</v>
      </c>
      <c r="E11" s="208"/>
      <c r="F11" s="208"/>
      <c r="G11" s="208">
        <v>1263.69</v>
      </c>
      <c r="H11" s="208"/>
      <c r="I11" s="209"/>
    </row>
    <row r="12" spans="1:9" ht="12.75" customHeight="1">
      <c r="A12" s="204" t="s">
        <v>256</v>
      </c>
      <c r="B12" s="509" t="s">
        <v>204</v>
      </c>
      <c r="C12" s="509"/>
      <c r="D12" s="208">
        <f aca="true" t="shared" si="0" ref="D12:I12">SUM(D13:D16)</f>
        <v>94752.36</v>
      </c>
      <c r="E12" s="208">
        <f t="shared" si="0"/>
        <v>22142.46</v>
      </c>
      <c r="F12" s="208">
        <f t="shared" si="0"/>
        <v>0</v>
      </c>
      <c r="G12" s="208">
        <f t="shared" si="0"/>
        <v>78703.83</v>
      </c>
      <c r="H12" s="208">
        <f t="shared" si="0"/>
        <v>18384.89</v>
      </c>
      <c r="I12" s="208">
        <f t="shared" si="0"/>
        <v>0</v>
      </c>
    </row>
    <row r="13" spans="1:9" ht="15">
      <c r="A13" s="205" t="s">
        <v>257</v>
      </c>
      <c r="B13" s="210"/>
      <c r="C13" s="211" t="s">
        <v>258</v>
      </c>
      <c r="D13" s="212"/>
      <c r="E13" s="212"/>
      <c r="F13" s="212"/>
      <c r="G13" s="212"/>
      <c r="H13" s="212"/>
      <c r="I13" s="207"/>
    </row>
    <row r="14" spans="1:9" ht="15">
      <c r="A14" s="205" t="s">
        <v>259</v>
      </c>
      <c r="B14" s="210"/>
      <c r="C14" s="211" t="s">
        <v>260</v>
      </c>
      <c r="D14" s="213">
        <v>94743.58</v>
      </c>
      <c r="E14" s="213">
        <v>22142.46</v>
      </c>
      <c r="F14" s="212"/>
      <c r="G14" s="213">
        <v>78703.83</v>
      </c>
      <c r="H14" s="213">
        <v>18384.89</v>
      </c>
      <c r="I14" s="207"/>
    </row>
    <row r="15" spans="1:9" ht="15">
      <c r="A15" s="205" t="s">
        <v>261</v>
      </c>
      <c r="B15" s="210"/>
      <c r="C15" s="211" t="s">
        <v>262</v>
      </c>
      <c r="D15" s="212"/>
      <c r="E15" s="212"/>
      <c r="F15" s="212"/>
      <c r="G15" s="212"/>
      <c r="H15" s="212"/>
      <c r="I15" s="207"/>
    </row>
    <row r="16" spans="1:9" ht="15">
      <c r="A16" s="205" t="s">
        <v>263</v>
      </c>
      <c r="B16" s="210"/>
      <c r="C16" s="211" t="s">
        <v>264</v>
      </c>
      <c r="D16" s="213">
        <v>8.78</v>
      </c>
      <c r="E16" s="213"/>
      <c r="F16" s="212"/>
      <c r="G16" s="213"/>
      <c r="H16" s="213"/>
      <c r="I16" s="207"/>
    </row>
    <row r="17" spans="1:9" ht="12.75" customHeight="1">
      <c r="A17" s="204" t="s">
        <v>265</v>
      </c>
      <c r="B17" s="509" t="s">
        <v>206</v>
      </c>
      <c r="C17" s="509"/>
      <c r="D17" s="208"/>
      <c r="E17" s="208"/>
      <c r="F17" s="208"/>
      <c r="G17" s="208"/>
      <c r="H17" s="208"/>
      <c r="I17" s="209"/>
    </row>
    <row r="18" spans="1:9" ht="15">
      <c r="A18" s="205" t="s">
        <v>266</v>
      </c>
      <c r="B18" s="210"/>
      <c r="C18" s="211" t="s">
        <v>267</v>
      </c>
      <c r="D18" s="212"/>
      <c r="E18" s="212"/>
      <c r="F18" s="212"/>
      <c r="G18" s="212"/>
      <c r="H18" s="212"/>
      <c r="I18" s="207"/>
    </row>
    <row r="19" spans="1:9" ht="15">
      <c r="A19" s="205" t="s">
        <v>268</v>
      </c>
      <c r="B19" s="210"/>
      <c r="C19" s="211" t="s">
        <v>269</v>
      </c>
      <c r="D19" s="212"/>
      <c r="E19" s="212"/>
      <c r="F19" s="212"/>
      <c r="G19" s="212"/>
      <c r="H19" s="212"/>
      <c r="I19" s="207"/>
    </row>
    <row r="20" spans="1:9" ht="15">
      <c r="A20" s="205" t="s">
        <v>270</v>
      </c>
      <c r="B20" s="210"/>
      <c r="C20" s="211" t="s">
        <v>271</v>
      </c>
      <c r="D20" s="212"/>
      <c r="E20" s="212"/>
      <c r="F20" s="212"/>
      <c r="G20" s="212"/>
      <c r="H20" s="212"/>
      <c r="I20" s="207"/>
    </row>
    <row r="21" spans="1:9" ht="15">
      <c r="A21" s="205" t="s">
        <v>272</v>
      </c>
      <c r="B21" s="210"/>
      <c r="C21" s="211" t="s">
        <v>273</v>
      </c>
      <c r="D21" s="212"/>
      <c r="E21" s="212"/>
      <c r="F21" s="212"/>
      <c r="G21" s="212"/>
      <c r="H21" s="212"/>
      <c r="I21" s="207"/>
    </row>
    <row r="22" spans="1:9" ht="15">
      <c r="A22" s="205" t="s">
        <v>274</v>
      </c>
      <c r="B22" s="210"/>
      <c r="C22" s="211" t="s">
        <v>275</v>
      </c>
      <c r="D22" s="212"/>
      <c r="E22" s="212"/>
      <c r="F22" s="212"/>
      <c r="G22" s="212"/>
      <c r="H22" s="212"/>
      <c r="I22" s="207"/>
    </row>
    <row r="23" spans="1:9" ht="15">
      <c r="A23" s="205">
        <v>4.3</v>
      </c>
      <c r="B23" s="210"/>
      <c r="C23" s="211" t="s">
        <v>276</v>
      </c>
      <c r="D23" s="212"/>
      <c r="E23" s="212"/>
      <c r="F23" s="212"/>
      <c r="G23" s="212"/>
      <c r="H23" s="212"/>
      <c r="I23" s="207"/>
    </row>
    <row r="24" spans="1:9" ht="25.5" customHeight="1">
      <c r="A24" s="204" t="s">
        <v>277</v>
      </c>
      <c r="B24" s="509" t="s">
        <v>278</v>
      </c>
      <c r="C24" s="509"/>
      <c r="D24" s="208">
        <f aca="true" t="shared" si="1" ref="D24:I24">D11+D12+D17+D23</f>
        <v>96595.44</v>
      </c>
      <c r="E24" s="208">
        <f t="shared" si="1"/>
        <v>22142.46</v>
      </c>
      <c r="F24" s="208">
        <f t="shared" si="1"/>
        <v>0</v>
      </c>
      <c r="G24" s="208">
        <f t="shared" si="1"/>
        <v>79967.52</v>
      </c>
      <c r="H24" s="208">
        <f t="shared" si="1"/>
        <v>18384.89</v>
      </c>
      <c r="I24" s="208">
        <f t="shared" si="1"/>
        <v>0</v>
      </c>
    </row>
    <row r="26" spans="1:9" ht="15" customHeight="1">
      <c r="A26" s="507" t="s">
        <v>279</v>
      </c>
      <c r="B26" s="507"/>
      <c r="C26" s="507"/>
      <c r="D26" s="507"/>
      <c r="E26" s="507"/>
      <c r="F26" s="507"/>
      <c r="G26" s="507"/>
      <c r="H26" s="507"/>
      <c r="I26" s="507"/>
    </row>
  </sheetData>
  <sheetProtection selectLockedCells="1" selectUnlockedCells="1"/>
  <mergeCells count="13">
    <mergeCell ref="A26:I26"/>
    <mergeCell ref="B9:C9"/>
    <mergeCell ref="B10:C10"/>
    <mergeCell ref="B11:C11"/>
    <mergeCell ref="B12:C12"/>
    <mergeCell ref="B17:C17"/>
    <mergeCell ref="B24:C24"/>
    <mergeCell ref="A4:I4"/>
    <mergeCell ref="A5:I5"/>
    <mergeCell ref="A7:A8"/>
    <mergeCell ref="B7:C8"/>
    <mergeCell ref="D7:F7"/>
    <mergeCell ref="G7:I7"/>
  </mergeCells>
  <printOptions/>
  <pageMargins left="0.7479166666666667" right="0.15763888888888888" top="0.39375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="110" zoomScaleNormal="110" zoomScalePageLayoutView="0" workbookViewId="0" topLeftCell="A17">
      <selection activeCell="B9" sqref="B9:C10"/>
    </sheetView>
  </sheetViews>
  <sheetFormatPr defaultColWidth="9.140625" defaultRowHeight="12.75"/>
  <cols>
    <col min="1" max="1" width="7.7109375" style="214" customWidth="1"/>
    <col min="2" max="2" width="1.8515625" style="214" customWidth="1"/>
    <col min="3" max="3" width="32.421875" style="214" customWidth="1"/>
    <col min="4" max="4" width="9.7109375" style="214" customWidth="1"/>
    <col min="5" max="5" width="8.28125" style="214" customWidth="1"/>
    <col min="6" max="6" width="8.8515625" style="214" customWidth="1"/>
    <col min="7" max="7" width="8.57421875" style="214" customWidth="1"/>
    <col min="8" max="8" width="8.8515625" style="214" customWidth="1"/>
    <col min="9" max="9" width="9.421875" style="214" customWidth="1"/>
    <col min="10" max="16384" width="9.140625" style="214" customWidth="1"/>
  </cols>
  <sheetData>
    <row r="1" ht="12.75">
      <c r="F1" s="195"/>
    </row>
    <row r="2" spans="6:9" ht="12.75">
      <c r="F2" s="511" t="s">
        <v>245</v>
      </c>
      <c r="G2" s="511"/>
      <c r="H2" s="511"/>
      <c r="I2" s="511"/>
    </row>
    <row r="3" spans="2:6" ht="12.75">
      <c r="B3" s="197"/>
      <c r="F3" s="214" t="s">
        <v>280</v>
      </c>
    </row>
    <row r="5" spans="1:9" s="451" customFormat="1" ht="32.25" customHeight="1">
      <c r="A5" s="503" t="s">
        <v>281</v>
      </c>
      <c r="B5" s="503"/>
      <c r="C5" s="503"/>
      <c r="D5" s="503"/>
      <c r="E5" s="503"/>
      <c r="F5" s="503"/>
      <c r="G5" s="503"/>
      <c r="H5" s="503"/>
      <c r="I5" s="503"/>
    </row>
    <row r="6" spans="1:9" ht="6" customHeight="1">
      <c r="A6" s="215"/>
      <c r="B6" s="215"/>
      <c r="C6" s="215"/>
      <c r="D6" s="215"/>
      <c r="E6" s="215"/>
      <c r="F6" s="215"/>
      <c r="G6" s="215"/>
      <c r="H6" s="215"/>
      <c r="I6" s="215"/>
    </row>
    <row r="7" spans="1:9" ht="31.5" customHeight="1">
      <c r="A7" s="512" t="s">
        <v>592</v>
      </c>
      <c r="B7" s="512"/>
      <c r="C7" s="512"/>
      <c r="D7" s="512"/>
      <c r="E7" s="512"/>
      <c r="F7" s="512"/>
      <c r="G7" s="512"/>
      <c r="H7" s="512"/>
      <c r="I7" s="512"/>
    </row>
    <row r="9" spans="1:9" ht="25.5" customHeight="1">
      <c r="A9" s="506" t="s">
        <v>11</v>
      </c>
      <c r="B9" s="506" t="s">
        <v>250</v>
      </c>
      <c r="C9" s="506"/>
      <c r="D9" s="506" t="s">
        <v>115</v>
      </c>
      <c r="E9" s="506"/>
      <c r="F9" s="506"/>
      <c r="G9" s="506" t="s">
        <v>116</v>
      </c>
      <c r="H9" s="506"/>
      <c r="I9" s="506"/>
    </row>
    <row r="10" spans="1:9" ht="96">
      <c r="A10" s="506"/>
      <c r="B10" s="506"/>
      <c r="C10" s="506"/>
      <c r="D10" s="205" t="s">
        <v>251</v>
      </c>
      <c r="E10" s="205" t="s">
        <v>282</v>
      </c>
      <c r="F10" s="205" t="s">
        <v>283</v>
      </c>
      <c r="G10" s="205" t="s">
        <v>251</v>
      </c>
      <c r="H10" s="205" t="s">
        <v>282</v>
      </c>
      <c r="I10" s="205" t="s">
        <v>283</v>
      </c>
    </row>
    <row r="11" spans="1:9" ht="12.75">
      <c r="A11" s="81">
        <v>1</v>
      </c>
      <c r="B11" s="515">
        <v>2</v>
      </c>
      <c r="C11" s="515"/>
      <c r="D11" s="81">
        <v>3</v>
      </c>
      <c r="E11" s="81">
        <v>4</v>
      </c>
      <c r="F11" s="81">
        <v>5</v>
      </c>
      <c r="G11" s="81">
        <v>6</v>
      </c>
      <c r="H11" s="81">
        <v>7</v>
      </c>
      <c r="I11" s="81">
        <v>8</v>
      </c>
    </row>
    <row r="12" spans="1:9" ht="25.5" customHeight="1">
      <c r="A12" s="204" t="s">
        <v>254</v>
      </c>
      <c r="B12" s="509" t="s">
        <v>284</v>
      </c>
      <c r="C12" s="509"/>
      <c r="D12" s="216">
        <f aca="true" t="shared" si="0" ref="D12:I12">D14+D24</f>
        <v>102649.53</v>
      </c>
      <c r="E12" s="216">
        <f t="shared" si="0"/>
        <v>102649.53</v>
      </c>
      <c r="F12" s="216">
        <f t="shared" si="0"/>
        <v>0</v>
      </c>
      <c r="G12" s="216">
        <f t="shared" si="0"/>
        <v>87715.93</v>
      </c>
      <c r="H12" s="216">
        <f t="shared" si="0"/>
        <v>87715.93</v>
      </c>
      <c r="I12" s="216">
        <f t="shared" si="0"/>
        <v>0</v>
      </c>
    </row>
    <row r="13" spans="1:9" ht="15" customHeight="1">
      <c r="A13" s="205" t="s">
        <v>285</v>
      </c>
      <c r="B13" s="516" t="s">
        <v>286</v>
      </c>
      <c r="C13" s="516"/>
      <c r="D13" s="205"/>
      <c r="E13" s="205"/>
      <c r="F13" s="205"/>
      <c r="G13" s="205"/>
      <c r="H13" s="205"/>
      <c r="I13" s="205"/>
    </row>
    <row r="14" spans="1:9" ht="12.75" customHeight="1">
      <c r="A14" s="205" t="s">
        <v>287</v>
      </c>
      <c r="B14" s="517" t="s">
        <v>288</v>
      </c>
      <c r="C14" s="517"/>
      <c r="D14" s="208">
        <f aca="true" t="shared" si="1" ref="D14:I14">SUM(D15:D16)</f>
        <v>0</v>
      </c>
      <c r="E14" s="208">
        <f t="shared" si="1"/>
        <v>0</v>
      </c>
      <c r="F14" s="208">
        <f t="shared" si="1"/>
        <v>0</v>
      </c>
      <c r="G14" s="208">
        <f>SUM(G15:G16)</f>
        <v>0</v>
      </c>
      <c r="H14" s="208">
        <f>SUM(H15:H16)</f>
        <v>0</v>
      </c>
      <c r="I14" s="208">
        <f t="shared" si="1"/>
        <v>0</v>
      </c>
    </row>
    <row r="15" spans="1:9" ht="12.75" customHeight="1">
      <c r="A15" s="205" t="s">
        <v>289</v>
      </c>
      <c r="B15" s="210"/>
      <c r="C15" s="211" t="s">
        <v>290</v>
      </c>
      <c r="D15" s="213"/>
      <c r="E15" s="213"/>
      <c r="F15" s="213"/>
      <c r="G15" s="213"/>
      <c r="H15" s="213"/>
      <c r="I15" s="213"/>
    </row>
    <row r="16" spans="1:9" ht="12.75" customHeight="1">
      <c r="A16" s="205" t="s">
        <v>291</v>
      </c>
      <c r="B16" s="210"/>
      <c r="C16" s="211" t="s">
        <v>292</v>
      </c>
      <c r="D16" s="213"/>
      <c r="E16" s="213"/>
      <c r="F16" s="213"/>
      <c r="G16" s="213"/>
      <c r="H16" s="213"/>
      <c r="I16" s="213"/>
    </row>
    <row r="17" spans="1:9" ht="25.5" customHeight="1">
      <c r="A17" s="205" t="s">
        <v>293</v>
      </c>
      <c r="B17" s="517" t="s">
        <v>294</v>
      </c>
      <c r="C17" s="517"/>
      <c r="D17" s="212"/>
      <c r="E17" s="212"/>
      <c r="F17" s="212"/>
      <c r="G17" s="212"/>
      <c r="H17" s="212"/>
      <c r="I17" s="212"/>
    </row>
    <row r="18" spans="1:9" ht="12.75" customHeight="1">
      <c r="A18" s="205" t="s">
        <v>295</v>
      </c>
      <c r="B18" s="210"/>
      <c r="C18" s="211" t="s">
        <v>296</v>
      </c>
      <c r="D18" s="213"/>
      <c r="E18" s="213"/>
      <c r="F18" s="213"/>
      <c r="G18" s="213"/>
      <c r="H18" s="213"/>
      <c r="I18" s="213"/>
    </row>
    <row r="19" spans="1:9" ht="12.75" customHeight="1">
      <c r="A19" s="205" t="s">
        <v>297</v>
      </c>
      <c r="B19" s="210"/>
      <c r="C19" s="211" t="s">
        <v>298</v>
      </c>
      <c r="D19" s="213"/>
      <c r="E19" s="213"/>
      <c r="F19" s="213"/>
      <c r="G19" s="213"/>
      <c r="H19" s="213"/>
      <c r="I19" s="213"/>
    </row>
    <row r="20" spans="1:9" ht="12.75" customHeight="1">
      <c r="A20" s="205" t="s">
        <v>299</v>
      </c>
      <c r="B20" s="210"/>
      <c r="C20" s="211" t="s">
        <v>300</v>
      </c>
      <c r="D20" s="213"/>
      <c r="E20" s="213"/>
      <c r="F20" s="213"/>
      <c r="G20" s="213"/>
      <c r="H20" s="213"/>
      <c r="I20" s="213"/>
    </row>
    <row r="21" spans="1:9" ht="12.75" customHeight="1">
      <c r="A21" s="205" t="s">
        <v>301</v>
      </c>
      <c r="B21" s="210"/>
      <c r="C21" s="211" t="s">
        <v>302</v>
      </c>
      <c r="D21" s="213"/>
      <c r="E21" s="213"/>
      <c r="F21" s="213"/>
      <c r="G21" s="213"/>
      <c r="H21" s="213"/>
      <c r="I21" s="213"/>
    </row>
    <row r="22" spans="1:9" ht="12.75" customHeight="1">
      <c r="A22" s="205" t="s">
        <v>303</v>
      </c>
      <c r="B22" s="210"/>
      <c r="C22" s="211" t="s">
        <v>304</v>
      </c>
      <c r="D22" s="213"/>
      <c r="E22" s="213"/>
      <c r="F22" s="213"/>
      <c r="G22" s="213"/>
      <c r="H22" s="213"/>
      <c r="I22" s="213"/>
    </row>
    <row r="23" spans="1:9" ht="22.5" customHeight="1">
      <c r="A23" s="205" t="s">
        <v>305</v>
      </c>
      <c r="B23" s="510" t="s">
        <v>306</v>
      </c>
      <c r="C23" s="510"/>
      <c r="D23" s="212"/>
      <c r="E23" s="212"/>
      <c r="F23" s="212"/>
      <c r="G23" s="212"/>
      <c r="H23" s="212"/>
      <c r="I23" s="212"/>
    </row>
    <row r="24" spans="1:9" ht="12.75" customHeight="1">
      <c r="A24" s="205" t="s">
        <v>307</v>
      </c>
      <c r="B24" s="510" t="s">
        <v>171</v>
      </c>
      <c r="C24" s="510"/>
      <c r="D24" s="217">
        <f aca="true" t="shared" si="2" ref="D24:I24">SUM(D25:D27)</f>
        <v>102649.53</v>
      </c>
      <c r="E24" s="217">
        <f t="shared" si="2"/>
        <v>102649.53</v>
      </c>
      <c r="F24" s="217">
        <f t="shared" si="2"/>
        <v>0</v>
      </c>
      <c r="G24" s="217">
        <f t="shared" si="2"/>
        <v>87715.93</v>
      </c>
      <c r="H24" s="217">
        <f t="shared" si="2"/>
        <v>87715.93</v>
      </c>
      <c r="I24" s="217">
        <f t="shared" si="2"/>
        <v>0</v>
      </c>
    </row>
    <row r="25" spans="1:9" ht="12.75" customHeight="1">
      <c r="A25" s="205" t="s">
        <v>308</v>
      </c>
      <c r="B25" s="448"/>
      <c r="C25" s="445" t="s">
        <v>309</v>
      </c>
      <c r="D25" s="218">
        <v>102646.97</v>
      </c>
      <c r="E25" s="218">
        <v>102646.97</v>
      </c>
      <c r="F25" s="218"/>
      <c r="G25" s="218">
        <v>87349.98</v>
      </c>
      <c r="H25" s="218">
        <v>87349.98</v>
      </c>
      <c r="I25" s="218"/>
    </row>
    <row r="26" spans="1:9" ht="12.75" customHeight="1">
      <c r="A26" s="205" t="s">
        <v>310</v>
      </c>
      <c r="B26" s="448"/>
      <c r="C26" s="445" t="s">
        <v>304</v>
      </c>
      <c r="D26" s="218"/>
      <c r="E26" s="218"/>
      <c r="F26" s="218"/>
      <c r="G26" s="218"/>
      <c r="H26" s="218"/>
      <c r="I26" s="218"/>
    </row>
    <row r="27" spans="1:9" ht="12.75" customHeight="1">
      <c r="A27" s="205" t="s">
        <v>311</v>
      </c>
      <c r="B27" s="510" t="s">
        <v>312</v>
      </c>
      <c r="C27" s="510"/>
      <c r="D27" s="218">
        <v>2.56</v>
      </c>
      <c r="E27" s="218">
        <v>2.56</v>
      </c>
      <c r="F27" s="219"/>
      <c r="G27" s="218">
        <v>365.95</v>
      </c>
      <c r="H27" s="219">
        <v>365.95</v>
      </c>
      <c r="I27" s="219"/>
    </row>
    <row r="28" spans="1:9" ht="30.75" customHeight="1">
      <c r="A28" s="204" t="s">
        <v>255</v>
      </c>
      <c r="B28" s="513" t="s">
        <v>313</v>
      </c>
      <c r="C28" s="513"/>
      <c r="D28" s="217"/>
      <c r="E28" s="217"/>
      <c r="F28" s="217"/>
      <c r="G28" s="217"/>
      <c r="H28" s="217"/>
      <c r="I28" s="217"/>
    </row>
    <row r="29" spans="1:9" s="446" customFormat="1" ht="13.5" customHeight="1">
      <c r="A29" s="206">
        <v>2.1</v>
      </c>
      <c r="B29" s="444"/>
      <c r="C29" s="445" t="s">
        <v>314</v>
      </c>
      <c r="D29" s="219"/>
      <c r="E29" s="219"/>
      <c r="F29" s="219"/>
      <c r="G29" s="219"/>
      <c r="H29" s="219"/>
      <c r="I29" s="219"/>
    </row>
    <row r="30" spans="1:9" s="446" customFormat="1" ht="13.5" customHeight="1">
      <c r="A30" s="206" t="s">
        <v>315</v>
      </c>
      <c r="B30" s="444"/>
      <c r="C30" s="445" t="s">
        <v>316</v>
      </c>
      <c r="D30" s="219"/>
      <c r="E30" s="219"/>
      <c r="F30" s="219"/>
      <c r="G30" s="219"/>
      <c r="H30" s="219"/>
      <c r="I30" s="219"/>
    </row>
    <row r="31" spans="1:9" s="446" customFormat="1" ht="13.5" customHeight="1">
      <c r="A31" s="206" t="s">
        <v>317</v>
      </c>
      <c r="B31" s="444"/>
      <c r="C31" s="445" t="s">
        <v>318</v>
      </c>
      <c r="D31" s="219"/>
      <c r="E31" s="219"/>
      <c r="F31" s="219"/>
      <c r="G31" s="219"/>
      <c r="H31" s="219"/>
      <c r="I31" s="219"/>
    </row>
    <row r="32" spans="1:9" s="446" customFormat="1" ht="13.5" customHeight="1">
      <c r="A32" s="206">
        <v>2.2</v>
      </c>
      <c r="B32" s="444"/>
      <c r="C32" s="447" t="s">
        <v>319</v>
      </c>
      <c r="D32" s="218"/>
      <c r="E32" s="219"/>
      <c r="F32" s="219"/>
      <c r="G32" s="219"/>
      <c r="H32" s="219"/>
      <c r="I32" s="219"/>
    </row>
    <row r="33" spans="1:9" s="446" customFormat="1" ht="21" customHeight="1">
      <c r="A33" s="206">
        <v>2.3</v>
      </c>
      <c r="B33" s="444"/>
      <c r="C33" s="445" t="s">
        <v>320</v>
      </c>
      <c r="D33" s="218"/>
      <c r="E33" s="219"/>
      <c r="F33" s="219"/>
      <c r="G33" s="219"/>
      <c r="H33" s="219"/>
      <c r="I33" s="219"/>
    </row>
    <row r="34" spans="1:9" s="446" customFormat="1" ht="15.75" customHeight="1">
      <c r="A34" s="206">
        <v>2.4</v>
      </c>
      <c r="B34" s="444"/>
      <c r="C34" s="447" t="s">
        <v>321</v>
      </c>
      <c r="D34" s="219"/>
      <c r="E34" s="219"/>
      <c r="F34" s="219"/>
      <c r="G34" s="219"/>
      <c r="H34" s="219"/>
      <c r="I34" s="219"/>
    </row>
    <row r="35" spans="1:9" s="446" customFormat="1" ht="16.5" customHeight="1">
      <c r="A35" s="206">
        <v>2.5</v>
      </c>
      <c r="B35" s="444"/>
      <c r="C35" s="447" t="s">
        <v>322</v>
      </c>
      <c r="D35" s="219"/>
      <c r="E35" s="219"/>
      <c r="F35" s="219"/>
      <c r="G35" s="219"/>
      <c r="H35" s="219"/>
      <c r="I35" s="219"/>
    </row>
    <row r="36" spans="1:9" ht="25.5" customHeight="1">
      <c r="A36" s="204" t="s">
        <v>256</v>
      </c>
      <c r="B36" s="509" t="s">
        <v>323</v>
      </c>
      <c r="C36" s="509"/>
      <c r="D36" s="217">
        <f aca="true" t="shared" si="3" ref="D36:I36">D12</f>
        <v>102649.53</v>
      </c>
      <c r="E36" s="217">
        <f t="shared" si="3"/>
        <v>102649.53</v>
      </c>
      <c r="F36" s="217">
        <f t="shared" si="3"/>
        <v>0</v>
      </c>
      <c r="G36" s="217">
        <f t="shared" si="3"/>
        <v>87715.93</v>
      </c>
      <c r="H36" s="217">
        <f t="shared" si="3"/>
        <v>87715.93</v>
      </c>
      <c r="I36" s="217">
        <f t="shared" si="3"/>
        <v>0</v>
      </c>
    </row>
    <row r="37" spans="1:9" ht="12.75" customHeight="1">
      <c r="A37" s="220"/>
      <c r="B37" s="221"/>
      <c r="C37" s="221"/>
      <c r="D37" s="222"/>
      <c r="E37" s="222"/>
      <c r="F37" s="222"/>
      <c r="G37" s="222"/>
      <c r="H37" s="222"/>
      <c r="I37" s="222"/>
    </row>
    <row r="38" spans="3:8" ht="12.75" customHeight="1">
      <c r="C38" s="514" t="s">
        <v>324</v>
      </c>
      <c r="D38" s="514"/>
      <c r="E38" s="514"/>
      <c r="F38" s="514"/>
      <c r="G38" s="514"/>
      <c r="H38" s="514"/>
    </row>
  </sheetData>
  <sheetProtection selectLockedCells="1" selectUnlockedCells="1"/>
  <mergeCells count="18">
    <mergeCell ref="B24:C24"/>
    <mergeCell ref="B27:C27"/>
    <mergeCell ref="B28:C28"/>
    <mergeCell ref="B36:C36"/>
    <mergeCell ref="C38:H38"/>
    <mergeCell ref="B11:C11"/>
    <mergeCell ref="B12:C12"/>
    <mergeCell ref="B13:C13"/>
    <mergeCell ref="B14:C14"/>
    <mergeCell ref="B17:C17"/>
    <mergeCell ref="B23:C23"/>
    <mergeCell ref="F2:I2"/>
    <mergeCell ref="A5:I5"/>
    <mergeCell ref="A7:I7"/>
    <mergeCell ref="A9:A10"/>
    <mergeCell ref="B9:C10"/>
    <mergeCell ref="D9:F9"/>
    <mergeCell ref="G9:I9"/>
  </mergeCells>
  <printOptions/>
  <pageMargins left="0.5513888888888889" right="0.15763888888888888" top="0.39375" bottom="0.393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1"/>
  <sheetViews>
    <sheetView zoomScaleSheetLayoutView="100" zoomScalePageLayoutView="0" workbookViewId="0" topLeftCell="A1">
      <selection activeCell="N33" sqref="N33"/>
    </sheetView>
  </sheetViews>
  <sheetFormatPr defaultColWidth="9.140625" defaultRowHeight="12.75"/>
  <cols>
    <col min="1" max="1" width="5.140625" style="224" customWidth="1"/>
    <col min="2" max="3" width="1.28515625" style="225" customWidth="1"/>
    <col min="4" max="4" width="2.7109375" style="225" customWidth="1"/>
    <col min="5" max="5" width="24.7109375" style="225" customWidth="1"/>
    <col min="6" max="6" width="6.00390625" style="226" customWidth="1"/>
    <col min="7" max="7" width="11.00390625" style="224" customWidth="1"/>
    <col min="8" max="8" width="7.00390625" style="224" customWidth="1"/>
    <col min="9" max="9" width="9.57421875" style="224" customWidth="1"/>
    <col min="10" max="10" width="10.140625" style="224" customWidth="1"/>
    <col min="11" max="11" width="9.140625" style="224" customWidth="1"/>
    <col min="12" max="12" width="9.7109375" style="227" customWidth="1"/>
    <col min="13" max="13" width="5.28125" style="228" customWidth="1"/>
    <col min="14" max="16384" width="9.140625" style="224" customWidth="1"/>
  </cols>
  <sheetData>
    <row r="1" spans="7:11" ht="12.75">
      <c r="G1" s="229"/>
      <c r="H1" s="230" t="s">
        <v>325</v>
      </c>
      <c r="I1" s="229"/>
      <c r="J1" s="229"/>
      <c r="K1" s="229"/>
    </row>
    <row r="2" spans="7:11" ht="12.75">
      <c r="G2" s="229"/>
      <c r="H2" s="230" t="s">
        <v>107</v>
      </c>
      <c r="I2" s="229"/>
      <c r="J2" s="229"/>
      <c r="K2" s="229"/>
    </row>
    <row r="4" spans="1:13" ht="12.75" customHeight="1">
      <c r="A4" s="518" t="s">
        <v>326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231"/>
    </row>
    <row r="5" spans="1:13" ht="12.75">
      <c r="A5" s="518"/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231"/>
    </row>
    <row r="6" spans="2:11" ht="12.75" customHeight="1">
      <c r="B6" s="232"/>
      <c r="C6" s="232"/>
      <c r="D6" s="232"/>
      <c r="E6" s="519" t="s">
        <v>327</v>
      </c>
      <c r="F6" s="519"/>
      <c r="G6" s="519"/>
      <c r="H6" s="519"/>
      <c r="I6" s="233"/>
      <c r="J6" s="233"/>
      <c r="K6" s="233"/>
    </row>
    <row r="7" spans="2:11" ht="12.75" customHeight="1">
      <c r="B7" s="234"/>
      <c r="C7" s="234"/>
      <c r="D7" s="234"/>
      <c r="E7" s="520" t="s">
        <v>4</v>
      </c>
      <c r="F7" s="520"/>
      <c r="G7" s="520"/>
      <c r="H7" s="520"/>
      <c r="I7" s="520"/>
      <c r="J7" s="520"/>
      <c r="K7" s="520"/>
    </row>
    <row r="8" spans="2:11" ht="12.75" customHeight="1">
      <c r="B8" s="232"/>
      <c r="C8" s="232"/>
      <c r="D8" s="232"/>
      <c r="E8" s="521" t="s">
        <v>328</v>
      </c>
      <c r="F8" s="521"/>
      <c r="G8" s="521"/>
      <c r="H8" s="521"/>
      <c r="I8" s="521"/>
      <c r="J8" s="521"/>
      <c r="K8" s="521"/>
    </row>
    <row r="9" spans="2:11" ht="12.75" customHeight="1">
      <c r="B9" s="235"/>
      <c r="C9" s="235"/>
      <c r="D9" s="235"/>
      <c r="E9" s="522" t="s">
        <v>329</v>
      </c>
      <c r="F9" s="522"/>
      <c r="G9" s="522"/>
      <c r="H9" s="522"/>
      <c r="I9" s="522"/>
      <c r="J9" s="522"/>
      <c r="K9" s="522"/>
    </row>
    <row r="10" spans="1:11" ht="12.75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</row>
    <row r="11" spans="1:6" ht="12.75">
      <c r="A11" s="523"/>
      <c r="B11" s="523"/>
      <c r="C11" s="523"/>
      <c r="D11" s="523"/>
      <c r="E11" s="523"/>
      <c r="F11" s="523"/>
    </row>
    <row r="12" spans="2:11" ht="12.75" customHeight="1">
      <c r="B12" s="236"/>
      <c r="C12" s="236"/>
      <c r="D12" s="236"/>
      <c r="E12" s="236"/>
      <c r="F12" s="236"/>
      <c r="G12" s="518" t="s">
        <v>330</v>
      </c>
      <c r="H12" s="518"/>
      <c r="I12" s="518"/>
      <c r="J12" s="236"/>
      <c r="K12" s="236"/>
    </row>
    <row r="13" spans="2:11" ht="12.75" customHeight="1">
      <c r="B13" s="236"/>
      <c r="C13" s="236"/>
      <c r="D13" s="236"/>
      <c r="E13" s="236"/>
      <c r="F13" s="518" t="s">
        <v>577</v>
      </c>
      <c r="G13" s="518"/>
      <c r="H13" s="518"/>
      <c r="I13" s="518"/>
      <c r="J13" s="518"/>
      <c r="K13" s="236"/>
    </row>
    <row r="14" spans="2:11" ht="12.75" customHeight="1">
      <c r="B14" s="232"/>
      <c r="C14" s="232"/>
      <c r="D14" s="232"/>
      <c r="E14" s="232"/>
      <c r="F14" s="232"/>
      <c r="G14" s="524" t="s">
        <v>578</v>
      </c>
      <c r="H14" s="524"/>
      <c r="I14" s="524"/>
      <c r="J14" s="232"/>
      <c r="K14" s="232"/>
    </row>
    <row r="15" spans="6:11" ht="12.75" customHeight="1">
      <c r="F15" s="225"/>
      <c r="G15" s="232"/>
      <c r="H15" s="237" t="s">
        <v>113</v>
      </c>
      <c r="I15" s="232"/>
      <c r="J15" s="232"/>
      <c r="K15" s="232"/>
    </row>
    <row r="16" spans="6:11" ht="12.75" customHeight="1">
      <c r="F16" s="225"/>
      <c r="G16" s="232"/>
      <c r="H16" s="237"/>
      <c r="I16" s="232"/>
      <c r="J16" s="232"/>
      <c r="K16" s="232"/>
    </row>
    <row r="17" spans="1:13" s="241" customFormat="1" ht="12.75" customHeight="1">
      <c r="A17" s="238"/>
      <c r="B17" s="239"/>
      <c r="C17" s="239"/>
      <c r="D17" s="239"/>
      <c r="E17" s="239"/>
      <c r="F17" s="525" t="s">
        <v>331</v>
      </c>
      <c r="G17" s="525"/>
      <c r="H17" s="525"/>
      <c r="I17" s="525"/>
      <c r="J17" s="525"/>
      <c r="K17" s="525"/>
      <c r="L17" s="525"/>
      <c r="M17" s="240"/>
    </row>
    <row r="18" spans="1:13" s="241" customFormat="1" ht="24.75" customHeight="1">
      <c r="A18" s="526" t="s">
        <v>11</v>
      </c>
      <c r="B18" s="527" t="s">
        <v>12</v>
      </c>
      <c r="C18" s="527"/>
      <c r="D18" s="527"/>
      <c r="E18" s="527"/>
      <c r="F18" s="528" t="s">
        <v>114</v>
      </c>
      <c r="G18" s="527" t="s">
        <v>14</v>
      </c>
      <c r="H18" s="527"/>
      <c r="I18" s="527"/>
      <c r="J18" s="527" t="s">
        <v>15</v>
      </c>
      <c r="K18" s="527"/>
      <c r="L18" s="527"/>
      <c r="M18" s="220"/>
    </row>
    <row r="19" spans="1:13" s="241" customFormat="1" ht="42">
      <c r="A19" s="526"/>
      <c r="B19" s="527"/>
      <c r="C19" s="527"/>
      <c r="D19" s="527"/>
      <c r="E19" s="527"/>
      <c r="F19" s="528"/>
      <c r="G19" s="243" t="s">
        <v>332</v>
      </c>
      <c r="H19" s="243" t="s">
        <v>333</v>
      </c>
      <c r="I19" s="244" t="s">
        <v>221</v>
      </c>
      <c r="J19" s="243" t="s">
        <v>332</v>
      </c>
      <c r="K19" s="243" t="s">
        <v>334</v>
      </c>
      <c r="L19" s="244" t="s">
        <v>221</v>
      </c>
      <c r="M19" s="220"/>
    </row>
    <row r="20" spans="1:13" s="241" customFormat="1" ht="12.75" customHeight="1">
      <c r="A20" s="242">
        <v>1</v>
      </c>
      <c r="B20" s="529">
        <v>2</v>
      </c>
      <c r="C20" s="529"/>
      <c r="D20" s="529"/>
      <c r="E20" s="529"/>
      <c r="F20" s="245" t="s">
        <v>335</v>
      </c>
      <c r="G20" s="243">
        <v>4</v>
      </c>
      <c r="H20" s="243">
        <v>5</v>
      </c>
      <c r="I20" s="243">
        <v>6</v>
      </c>
      <c r="J20" s="246">
        <v>7</v>
      </c>
      <c r="K20" s="246">
        <v>8</v>
      </c>
      <c r="L20" s="246">
        <v>9</v>
      </c>
      <c r="M20" s="247"/>
    </row>
    <row r="21" spans="1:13" s="249" customFormat="1" ht="24.75" customHeight="1">
      <c r="A21" s="49" t="s">
        <v>16</v>
      </c>
      <c r="B21" s="530" t="s">
        <v>336</v>
      </c>
      <c r="C21" s="530"/>
      <c r="D21" s="530"/>
      <c r="E21" s="530"/>
      <c r="F21" s="53"/>
      <c r="G21" s="168">
        <f>G22+G34+G41</f>
        <v>14321.02999999933</v>
      </c>
      <c r="H21" s="168">
        <f>H22+H34+H41</f>
        <v>0</v>
      </c>
      <c r="I21" s="168">
        <f>I22+I34+I41</f>
        <v>14321.02999999933</v>
      </c>
      <c r="J21" s="299">
        <f>J22+J34+J41</f>
        <v>-462.88999999989755</v>
      </c>
      <c r="K21" s="273"/>
      <c r="L21" s="299">
        <f>SUM(J21)</f>
        <v>-462.88999999989755</v>
      </c>
      <c r="M21" s="220"/>
    </row>
    <row r="22" spans="1:13" s="249" customFormat="1" ht="12.75" customHeight="1">
      <c r="A22" s="57" t="s">
        <v>18</v>
      </c>
      <c r="B22" s="151" t="s">
        <v>337</v>
      </c>
      <c r="C22" s="250"/>
      <c r="D22" s="59"/>
      <c r="E22" s="60"/>
      <c r="F22" s="53"/>
      <c r="G22" s="251">
        <f>G23+G28+G29+G30+G31+G32+G33</f>
        <v>1401730.9099999997</v>
      </c>
      <c r="H22" s="251">
        <f>H23+H28+H29+H30+H31+H32+H33</f>
        <v>0</v>
      </c>
      <c r="I22" s="251">
        <f>I23+I28+I29+I30+I31+I32+I33</f>
        <v>1401730.9099999997</v>
      </c>
      <c r="J22" s="102">
        <f>J23+J28+J29+J30+J31+J32+J33</f>
        <v>1286967.58</v>
      </c>
      <c r="K22" s="251"/>
      <c r="L22" s="252">
        <f>SUM(J22)</f>
        <v>1286967.58</v>
      </c>
      <c r="M22" s="253"/>
    </row>
    <row r="23" spans="1:13" s="249" customFormat="1" ht="15.75">
      <c r="A23" s="57" t="s">
        <v>20</v>
      </c>
      <c r="B23" s="254"/>
      <c r="C23" s="255" t="s">
        <v>338</v>
      </c>
      <c r="D23" s="256"/>
      <c r="E23" s="257"/>
      <c r="F23" s="67"/>
      <c r="G23" s="251">
        <f>SUM(G24:G27)</f>
        <v>1270980.8299999998</v>
      </c>
      <c r="H23" s="251">
        <f>SUM(H24:H27)</f>
        <v>0</v>
      </c>
      <c r="I23" s="251">
        <f>SUM(I24:I27)</f>
        <v>1270980.8299999998</v>
      </c>
      <c r="J23" s="102">
        <f>SUM(J24:J27)</f>
        <v>1166666.4100000001</v>
      </c>
      <c r="K23" s="251"/>
      <c r="L23" s="252">
        <f>J23</f>
        <v>1166666.4100000001</v>
      </c>
      <c r="M23" s="253"/>
    </row>
    <row r="24" spans="1:13" s="249" customFormat="1" ht="16.5" customHeight="1">
      <c r="A24" s="62" t="s">
        <v>339</v>
      </c>
      <c r="B24" s="63"/>
      <c r="C24" s="71"/>
      <c r="D24" s="64" t="s">
        <v>340</v>
      </c>
      <c r="E24" s="65"/>
      <c r="F24" s="66"/>
      <c r="G24" s="258">
        <v>970220.11</v>
      </c>
      <c r="H24" s="216"/>
      <c r="I24" s="259">
        <f aca="true" t="shared" si="0" ref="I24:I40">SUM(G24)</f>
        <v>970220.11</v>
      </c>
      <c r="J24" s="260">
        <v>918253.06</v>
      </c>
      <c r="K24" s="216"/>
      <c r="L24" s="252">
        <f aca="true" t="shared" si="1" ref="L24:L81">J24</f>
        <v>918253.06</v>
      </c>
      <c r="M24" s="253"/>
    </row>
    <row r="25" spans="1:13" s="249" customFormat="1" ht="15" customHeight="1">
      <c r="A25" s="62" t="s">
        <v>341</v>
      </c>
      <c r="B25" s="63"/>
      <c r="C25" s="71"/>
      <c r="D25" s="64" t="s">
        <v>178</v>
      </c>
      <c r="E25" s="67"/>
      <c r="F25" s="68"/>
      <c r="G25" s="258">
        <v>268400</v>
      </c>
      <c r="H25" s="216"/>
      <c r="I25" s="259">
        <f t="shared" si="0"/>
        <v>268400</v>
      </c>
      <c r="J25" s="260">
        <v>234752</v>
      </c>
      <c r="K25" s="216"/>
      <c r="L25" s="252">
        <f t="shared" si="1"/>
        <v>234752</v>
      </c>
      <c r="M25" s="253"/>
    </row>
    <row r="26" spans="1:13" s="249" customFormat="1" ht="27" customHeight="1">
      <c r="A26" s="62" t="s">
        <v>342</v>
      </c>
      <c r="B26" s="63"/>
      <c r="C26" s="71"/>
      <c r="D26" s="531" t="s">
        <v>343</v>
      </c>
      <c r="E26" s="531"/>
      <c r="F26" s="68"/>
      <c r="G26" s="258">
        <v>23210</v>
      </c>
      <c r="H26" s="216"/>
      <c r="I26" s="259">
        <f t="shared" si="0"/>
        <v>23210</v>
      </c>
      <c r="J26" s="260">
        <v>0</v>
      </c>
      <c r="K26" s="216"/>
      <c r="L26" s="252">
        <f t="shared" si="1"/>
        <v>0</v>
      </c>
      <c r="M26" s="253"/>
    </row>
    <row r="27" spans="1:13" s="249" customFormat="1" ht="12.75" customHeight="1">
      <c r="A27" s="62" t="s">
        <v>344</v>
      </c>
      <c r="B27" s="63"/>
      <c r="C27" s="78" t="s">
        <v>181</v>
      </c>
      <c r="D27" s="261"/>
      <c r="E27" s="262"/>
      <c r="F27" s="69"/>
      <c r="G27" s="258">
        <v>9150.72</v>
      </c>
      <c r="H27" s="216"/>
      <c r="I27" s="259">
        <f t="shared" si="0"/>
        <v>9150.72</v>
      </c>
      <c r="J27" s="260">
        <v>13661.35</v>
      </c>
      <c r="K27" s="216"/>
      <c r="L27" s="252">
        <f t="shared" si="1"/>
        <v>13661.35</v>
      </c>
      <c r="M27" s="253"/>
    </row>
    <row r="28" spans="1:13" s="249" customFormat="1" ht="12.75" customHeight="1">
      <c r="A28" s="62" t="s">
        <v>22</v>
      </c>
      <c r="B28" s="63"/>
      <c r="C28" s="106" t="s">
        <v>345</v>
      </c>
      <c r="D28" s="263"/>
      <c r="E28" s="262"/>
      <c r="F28" s="69"/>
      <c r="G28" s="258"/>
      <c r="H28" s="216"/>
      <c r="I28" s="259">
        <f t="shared" si="0"/>
        <v>0</v>
      </c>
      <c r="J28" s="260"/>
      <c r="K28" s="216"/>
      <c r="L28" s="252">
        <f t="shared" si="1"/>
        <v>0</v>
      </c>
      <c r="M28" s="253"/>
    </row>
    <row r="29" spans="1:13" s="249" customFormat="1" ht="12.75" customHeight="1">
      <c r="A29" s="105" t="s">
        <v>293</v>
      </c>
      <c r="B29" s="77"/>
      <c r="C29" s="264" t="s">
        <v>346</v>
      </c>
      <c r="D29" s="265"/>
      <c r="E29" s="266"/>
      <c r="F29" s="69"/>
      <c r="G29" s="258"/>
      <c r="H29" s="216"/>
      <c r="I29" s="259">
        <f t="shared" si="0"/>
        <v>0</v>
      </c>
      <c r="J29" s="260"/>
      <c r="K29" s="216"/>
      <c r="L29" s="252">
        <f t="shared" si="1"/>
        <v>0</v>
      </c>
      <c r="M29" s="253"/>
    </row>
    <row r="30" spans="1:13" s="249" customFormat="1" ht="12.75" customHeight="1">
      <c r="A30" s="62" t="s">
        <v>26</v>
      </c>
      <c r="B30" s="63"/>
      <c r="C30" s="255" t="s">
        <v>347</v>
      </c>
      <c r="D30" s="255"/>
      <c r="E30" s="65"/>
      <c r="F30" s="267">
        <v>54420.81</v>
      </c>
      <c r="G30" s="258">
        <v>64173.21</v>
      </c>
      <c r="H30" s="216"/>
      <c r="I30" s="259">
        <f t="shared" si="0"/>
        <v>64173.21</v>
      </c>
      <c r="J30" s="260">
        <v>60413.63</v>
      </c>
      <c r="K30" s="216"/>
      <c r="L30" s="252">
        <f t="shared" si="1"/>
        <v>60413.63</v>
      </c>
      <c r="M30" s="253"/>
    </row>
    <row r="31" spans="1:13" s="249" customFormat="1" ht="12.75" customHeight="1">
      <c r="A31" s="62" t="s">
        <v>348</v>
      </c>
      <c r="B31" s="63"/>
      <c r="C31" s="255" t="s">
        <v>349</v>
      </c>
      <c r="D31" s="268"/>
      <c r="E31" s="269"/>
      <c r="F31" s="69" t="s">
        <v>579</v>
      </c>
      <c r="G31" s="258">
        <v>66576.87</v>
      </c>
      <c r="H31" s="216"/>
      <c r="I31" s="259">
        <f t="shared" si="0"/>
        <v>66576.87</v>
      </c>
      <c r="J31" s="260">
        <v>59887.54</v>
      </c>
      <c r="K31" s="216"/>
      <c r="L31" s="252">
        <f t="shared" si="1"/>
        <v>59887.54</v>
      </c>
      <c r="M31" s="253"/>
    </row>
    <row r="32" spans="1:13" s="249" customFormat="1" ht="12.75" customHeight="1">
      <c r="A32" s="62" t="s">
        <v>350</v>
      </c>
      <c r="B32" s="63"/>
      <c r="C32" s="255" t="s">
        <v>351</v>
      </c>
      <c r="D32" s="255"/>
      <c r="E32" s="65"/>
      <c r="F32" s="69"/>
      <c r="G32" s="258"/>
      <c r="H32" s="216"/>
      <c r="I32" s="259">
        <f t="shared" si="0"/>
        <v>0</v>
      </c>
      <c r="J32" s="258"/>
      <c r="K32" s="216"/>
      <c r="L32" s="252">
        <f t="shared" si="1"/>
        <v>0</v>
      </c>
      <c r="M32" s="253"/>
    </row>
    <row r="33" spans="1:13" s="249" customFormat="1" ht="12.75" customHeight="1">
      <c r="A33" s="62" t="s">
        <v>352</v>
      </c>
      <c r="B33" s="63"/>
      <c r="C33" s="255" t="s">
        <v>353</v>
      </c>
      <c r="D33" s="255"/>
      <c r="E33" s="65"/>
      <c r="F33" s="69"/>
      <c r="G33" s="258"/>
      <c r="H33" s="216"/>
      <c r="I33" s="259">
        <f t="shared" si="0"/>
        <v>0</v>
      </c>
      <c r="J33" s="258"/>
      <c r="K33" s="216"/>
      <c r="L33" s="252">
        <f t="shared" si="1"/>
        <v>0</v>
      </c>
      <c r="M33" s="253"/>
    </row>
    <row r="34" spans="1:13" s="249" customFormat="1" ht="12.75" customHeight="1">
      <c r="A34" s="57" t="s">
        <v>28</v>
      </c>
      <c r="B34" s="73" t="s">
        <v>354</v>
      </c>
      <c r="C34" s="74"/>
      <c r="D34" s="74"/>
      <c r="E34" s="75"/>
      <c r="F34" s="69"/>
      <c r="G34" s="216">
        <f>SUM(G35:G40)</f>
        <v>-64289.21</v>
      </c>
      <c r="H34" s="216"/>
      <c r="I34" s="259">
        <f t="shared" si="0"/>
        <v>-64289.21</v>
      </c>
      <c r="J34" s="216">
        <f>SUM(J35:J40)</f>
        <v>-60276.87</v>
      </c>
      <c r="K34" s="216"/>
      <c r="L34" s="252">
        <f t="shared" si="1"/>
        <v>-60276.87</v>
      </c>
      <c r="M34" s="253"/>
    </row>
    <row r="35" spans="1:13" s="249" customFormat="1" ht="12.75" customHeight="1">
      <c r="A35" s="62" t="s">
        <v>130</v>
      </c>
      <c r="B35" s="63"/>
      <c r="C35" s="64" t="s">
        <v>355</v>
      </c>
      <c r="D35" s="64"/>
      <c r="E35" s="67"/>
      <c r="F35" s="68"/>
      <c r="G35" s="258">
        <v>-57</v>
      </c>
      <c r="H35" s="216"/>
      <c r="I35" s="216">
        <f t="shared" si="0"/>
        <v>-57</v>
      </c>
      <c r="J35" s="258"/>
      <c r="K35" s="216"/>
      <c r="L35" s="252">
        <f t="shared" si="1"/>
        <v>0</v>
      </c>
      <c r="M35" s="253"/>
    </row>
    <row r="36" spans="1:13" s="249" customFormat="1" ht="12.75" customHeight="1">
      <c r="A36" s="62" t="s">
        <v>132</v>
      </c>
      <c r="B36" s="63"/>
      <c r="C36" s="64" t="s">
        <v>356</v>
      </c>
      <c r="D36" s="64"/>
      <c r="E36" s="67"/>
      <c r="F36" s="68" t="s">
        <v>580</v>
      </c>
      <c r="G36" s="258">
        <v>-64232.21</v>
      </c>
      <c r="H36" s="216"/>
      <c r="I36" s="216">
        <f t="shared" si="0"/>
        <v>-64232.21</v>
      </c>
      <c r="J36" s="258">
        <v>-60276.87</v>
      </c>
      <c r="K36" s="216"/>
      <c r="L36" s="252">
        <f t="shared" si="1"/>
        <v>-60276.87</v>
      </c>
      <c r="M36" s="253"/>
    </row>
    <row r="37" spans="1:13" s="249" customFormat="1" ht="24.75" customHeight="1">
      <c r="A37" s="62" t="s">
        <v>357</v>
      </c>
      <c r="B37" s="63"/>
      <c r="C37" s="531" t="s">
        <v>358</v>
      </c>
      <c r="D37" s="531"/>
      <c r="E37" s="531"/>
      <c r="F37" s="68"/>
      <c r="G37" s="258"/>
      <c r="H37" s="216"/>
      <c r="I37" s="216">
        <f t="shared" si="0"/>
        <v>0</v>
      </c>
      <c r="J37" s="258"/>
      <c r="K37" s="216"/>
      <c r="L37" s="252">
        <f t="shared" si="1"/>
        <v>0</v>
      </c>
      <c r="M37" s="253"/>
    </row>
    <row r="38" spans="1:13" s="249" customFormat="1" ht="12.75" customHeight="1">
      <c r="A38" s="62" t="s">
        <v>136</v>
      </c>
      <c r="B38" s="63"/>
      <c r="C38" s="106" t="s">
        <v>359</v>
      </c>
      <c r="D38" s="79"/>
      <c r="E38" s="98"/>
      <c r="F38" s="68"/>
      <c r="G38" s="258"/>
      <c r="H38" s="216"/>
      <c r="I38" s="216">
        <f t="shared" si="0"/>
        <v>0</v>
      </c>
      <c r="J38" s="258"/>
      <c r="K38" s="216"/>
      <c r="L38" s="252">
        <f t="shared" si="1"/>
        <v>0</v>
      </c>
      <c r="M38" s="253"/>
    </row>
    <row r="39" spans="1:13" s="249" customFormat="1" ht="24.75" customHeight="1">
      <c r="A39" s="62" t="s">
        <v>138</v>
      </c>
      <c r="B39" s="63"/>
      <c r="C39" s="531" t="s">
        <v>360</v>
      </c>
      <c r="D39" s="531"/>
      <c r="E39" s="531"/>
      <c r="F39" s="68"/>
      <c r="G39" s="258"/>
      <c r="H39" s="216"/>
      <c r="I39" s="216">
        <f t="shared" si="0"/>
        <v>0</v>
      </c>
      <c r="J39" s="258"/>
      <c r="K39" s="216"/>
      <c r="L39" s="216">
        <f t="shared" si="1"/>
        <v>0</v>
      </c>
      <c r="M39" s="253"/>
    </row>
    <row r="40" spans="1:13" s="249" customFormat="1" ht="12.75" customHeight="1">
      <c r="A40" s="62" t="s">
        <v>140</v>
      </c>
      <c r="B40" s="63"/>
      <c r="C40" s="64" t="s">
        <v>361</v>
      </c>
      <c r="D40" s="64"/>
      <c r="E40" s="67"/>
      <c r="F40" s="68"/>
      <c r="G40" s="258"/>
      <c r="H40" s="216"/>
      <c r="I40" s="216">
        <f t="shared" si="0"/>
        <v>0</v>
      </c>
      <c r="J40" s="216"/>
      <c r="K40" s="216"/>
      <c r="L40" s="216">
        <f t="shared" si="1"/>
        <v>0</v>
      </c>
      <c r="M40" s="253"/>
    </row>
    <row r="41" spans="1:13" s="249" customFormat="1" ht="12.75" customHeight="1">
      <c r="A41" s="57" t="s">
        <v>30</v>
      </c>
      <c r="B41" s="73" t="s">
        <v>362</v>
      </c>
      <c r="C41" s="74"/>
      <c r="D41" s="74"/>
      <c r="E41" s="75"/>
      <c r="F41" s="69"/>
      <c r="G41" s="259">
        <f>SUM(G42:G53)</f>
        <v>-1323120.6700000004</v>
      </c>
      <c r="H41" s="216">
        <f>SUM(H42:H53)</f>
        <v>0</v>
      </c>
      <c r="I41" s="216">
        <f>SUM(I42:I53)</f>
        <v>-1323120.6700000004</v>
      </c>
      <c r="J41" s="216">
        <f>SUM(J42:J53)</f>
        <v>-1227153.5999999999</v>
      </c>
      <c r="K41" s="216"/>
      <c r="L41" s="252">
        <f>J41</f>
        <v>-1227153.5999999999</v>
      </c>
      <c r="M41" s="253"/>
    </row>
    <row r="42" spans="1:13" s="249" customFormat="1" ht="12.75" customHeight="1">
      <c r="A42" s="94" t="s">
        <v>162</v>
      </c>
      <c r="B42" s="77"/>
      <c r="C42" s="106" t="s">
        <v>363</v>
      </c>
      <c r="D42" s="270"/>
      <c r="E42" s="270"/>
      <c r="F42" s="69"/>
      <c r="G42" s="260">
        <v>-1109685.5</v>
      </c>
      <c r="H42" s="216"/>
      <c r="I42" s="252">
        <f aca="true" t="shared" si="2" ref="I42:I53">SUM(G42)</f>
        <v>-1109685.5</v>
      </c>
      <c r="J42" s="260">
        <v>-1007393.47</v>
      </c>
      <c r="K42" s="216"/>
      <c r="L42" s="252">
        <f t="shared" si="1"/>
        <v>-1007393.47</v>
      </c>
      <c r="M42" s="253"/>
    </row>
    <row r="43" spans="1:13" s="249" customFormat="1" ht="12.75" customHeight="1">
      <c r="A43" s="94" t="s">
        <v>164</v>
      </c>
      <c r="B43" s="77"/>
      <c r="C43" s="78" t="s">
        <v>364</v>
      </c>
      <c r="D43" s="79"/>
      <c r="E43" s="79"/>
      <c r="F43" s="69"/>
      <c r="G43" s="260">
        <v>-47418.5</v>
      </c>
      <c r="H43" s="216"/>
      <c r="I43" s="252">
        <f t="shared" si="2"/>
        <v>-47418.5</v>
      </c>
      <c r="J43" s="260">
        <v>-46240.88</v>
      </c>
      <c r="K43" s="216"/>
      <c r="L43" s="252">
        <f t="shared" si="1"/>
        <v>-46240.88</v>
      </c>
      <c r="M43" s="253"/>
    </row>
    <row r="44" spans="1:13" s="249" customFormat="1" ht="12.75" customHeight="1">
      <c r="A44" s="94" t="s">
        <v>166</v>
      </c>
      <c r="B44" s="77"/>
      <c r="C44" s="78" t="s">
        <v>365</v>
      </c>
      <c r="D44" s="79"/>
      <c r="E44" s="79"/>
      <c r="F44" s="69"/>
      <c r="G44" s="260">
        <v>0</v>
      </c>
      <c r="H44" s="216"/>
      <c r="I44" s="252">
        <f t="shared" si="2"/>
        <v>0</v>
      </c>
      <c r="J44" s="260"/>
      <c r="K44" s="216"/>
      <c r="L44" s="252">
        <f t="shared" si="1"/>
        <v>0</v>
      </c>
      <c r="M44" s="253"/>
    </row>
    <row r="45" spans="1:13" s="249" customFormat="1" ht="12.75" customHeight="1">
      <c r="A45" s="94" t="s">
        <v>168</v>
      </c>
      <c r="B45" s="77"/>
      <c r="C45" s="78" t="s">
        <v>366</v>
      </c>
      <c r="D45" s="79"/>
      <c r="E45" s="79"/>
      <c r="F45" s="69"/>
      <c r="G45" s="260">
        <v>-700</v>
      </c>
      <c r="H45" s="216"/>
      <c r="I45" s="252">
        <f t="shared" si="2"/>
        <v>-700</v>
      </c>
      <c r="J45" s="260">
        <v>-400</v>
      </c>
      <c r="K45" s="216"/>
      <c r="L45" s="252">
        <f t="shared" si="1"/>
        <v>-400</v>
      </c>
      <c r="M45" s="253"/>
    </row>
    <row r="46" spans="1:13" s="249" customFormat="1" ht="12.75" customHeight="1">
      <c r="A46" s="94" t="s">
        <v>170</v>
      </c>
      <c r="B46" s="77"/>
      <c r="C46" s="78" t="s">
        <v>367</v>
      </c>
      <c r="D46" s="79"/>
      <c r="E46" s="79"/>
      <c r="F46" s="69"/>
      <c r="G46" s="260">
        <v>-5674.1</v>
      </c>
      <c r="H46" s="216"/>
      <c r="I46" s="252">
        <f t="shared" si="2"/>
        <v>-5674.1</v>
      </c>
      <c r="J46" s="260">
        <v>-5267</v>
      </c>
      <c r="K46" s="216"/>
      <c r="L46" s="252">
        <f t="shared" si="1"/>
        <v>-5267</v>
      </c>
      <c r="M46" s="253"/>
    </row>
    <row r="47" spans="1:13" s="249" customFormat="1" ht="12.75" customHeight="1">
      <c r="A47" s="94" t="s">
        <v>172</v>
      </c>
      <c r="B47" s="77"/>
      <c r="C47" s="106" t="s">
        <v>368</v>
      </c>
      <c r="D47" s="270"/>
      <c r="E47" s="270"/>
      <c r="F47" s="69"/>
      <c r="G47" s="260">
        <v>-3697.58</v>
      </c>
      <c r="H47" s="216"/>
      <c r="I47" s="252">
        <f t="shared" si="2"/>
        <v>-3697.58</v>
      </c>
      <c r="J47" s="260">
        <v>-8879.27</v>
      </c>
      <c r="K47" s="216"/>
      <c r="L47" s="252">
        <f t="shared" si="1"/>
        <v>-8879.27</v>
      </c>
      <c r="M47" s="253"/>
    </row>
    <row r="48" spans="1:13" s="249" customFormat="1" ht="12.75" customHeight="1">
      <c r="A48" s="94" t="s">
        <v>369</v>
      </c>
      <c r="B48" s="77"/>
      <c r="C48" s="271" t="s">
        <v>370</v>
      </c>
      <c r="D48" s="98"/>
      <c r="E48" s="98"/>
      <c r="F48" s="69"/>
      <c r="G48" s="260">
        <v>-97876.12</v>
      </c>
      <c r="H48" s="216"/>
      <c r="I48" s="252">
        <f t="shared" si="2"/>
        <v>-97876.12</v>
      </c>
      <c r="J48" s="260">
        <v>-127964.49</v>
      </c>
      <c r="K48" s="216"/>
      <c r="L48" s="252">
        <f t="shared" si="1"/>
        <v>-127964.49</v>
      </c>
      <c r="M48" s="253"/>
    </row>
    <row r="49" spans="1:13" s="249" customFormat="1" ht="12.75" customHeight="1">
      <c r="A49" s="94" t="s">
        <v>371</v>
      </c>
      <c r="B49" s="77"/>
      <c r="C49" s="271" t="s">
        <v>372</v>
      </c>
      <c r="D49" s="98"/>
      <c r="E49" s="98"/>
      <c r="F49" s="69"/>
      <c r="G49" s="272"/>
      <c r="H49" s="216"/>
      <c r="I49" s="252">
        <f t="shared" si="2"/>
        <v>0</v>
      </c>
      <c r="J49" s="272"/>
      <c r="K49" s="216"/>
      <c r="L49" s="252">
        <f t="shared" si="1"/>
        <v>0</v>
      </c>
      <c r="M49" s="253"/>
    </row>
    <row r="50" spans="1:13" s="249" customFormat="1" ht="12.75" customHeight="1">
      <c r="A50" s="94" t="s">
        <v>373</v>
      </c>
      <c r="B50" s="77"/>
      <c r="C50" s="271" t="s">
        <v>374</v>
      </c>
      <c r="D50" s="98"/>
      <c r="E50" s="98"/>
      <c r="F50" s="69"/>
      <c r="G50" s="260"/>
      <c r="H50" s="216"/>
      <c r="I50" s="252">
        <f t="shared" si="2"/>
        <v>0</v>
      </c>
      <c r="J50" s="260"/>
      <c r="K50" s="216"/>
      <c r="L50" s="252">
        <f t="shared" si="1"/>
        <v>0</v>
      </c>
      <c r="M50" s="253"/>
    </row>
    <row r="51" spans="1:13" s="249" customFormat="1" ht="12.75" customHeight="1">
      <c r="A51" s="94" t="s">
        <v>375</v>
      </c>
      <c r="B51" s="77"/>
      <c r="C51" s="271" t="s">
        <v>376</v>
      </c>
      <c r="D51" s="98"/>
      <c r="E51" s="98"/>
      <c r="F51" s="69"/>
      <c r="G51" s="260">
        <v>-58068.87</v>
      </c>
      <c r="H51" s="216"/>
      <c r="I51" s="252">
        <f t="shared" si="2"/>
        <v>-58068.87</v>
      </c>
      <c r="J51" s="260">
        <v>-31008.49</v>
      </c>
      <c r="K51" s="216"/>
      <c r="L51" s="252">
        <f t="shared" si="1"/>
        <v>-31008.49</v>
      </c>
      <c r="M51" s="253"/>
    </row>
    <row r="52" spans="1:13" s="249" customFormat="1" ht="12.75" customHeight="1">
      <c r="A52" s="94" t="s">
        <v>377</v>
      </c>
      <c r="B52" s="77"/>
      <c r="C52" s="271" t="s">
        <v>378</v>
      </c>
      <c r="D52" s="98"/>
      <c r="E52" s="98"/>
      <c r="F52" s="69"/>
      <c r="G52" s="109"/>
      <c r="H52" s="216"/>
      <c r="I52" s="252">
        <f t="shared" si="2"/>
        <v>0</v>
      </c>
      <c r="J52" s="216"/>
      <c r="K52" s="216"/>
      <c r="L52" s="252">
        <f t="shared" si="1"/>
        <v>0</v>
      </c>
      <c r="M52" s="253"/>
    </row>
    <row r="53" spans="1:13" s="249" customFormat="1" ht="12.75" customHeight="1">
      <c r="A53" s="94" t="s">
        <v>379</v>
      </c>
      <c r="B53" s="77"/>
      <c r="C53" s="271" t="s">
        <v>380</v>
      </c>
      <c r="D53" s="98"/>
      <c r="E53" s="98"/>
      <c r="F53" s="69"/>
      <c r="G53" s="260"/>
      <c r="H53" s="216"/>
      <c r="I53" s="252">
        <f t="shared" si="2"/>
        <v>0</v>
      </c>
      <c r="J53" s="216"/>
      <c r="K53" s="216"/>
      <c r="L53" s="252">
        <f t="shared" si="1"/>
        <v>0</v>
      </c>
      <c r="M53" s="253"/>
    </row>
    <row r="54" spans="1:13" s="249" customFormat="1" ht="24.75" customHeight="1">
      <c r="A54" s="49" t="s">
        <v>36</v>
      </c>
      <c r="B54" s="530" t="s">
        <v>381</v>
      </c>
      <c r="C54" s="530"/>
      <c r="D54" s="530"/>
      <c r="E54" s="530"/>
      <c r="F54" s="68"/>
      <c r="G54" s="273">
        <f>G55-G56+G57-G61+G65+G66+G67+G68</f>
        <v>-27729.55</v>
      </c>
      <c r="H54" s="273">
        <f>H55-H56+H57-H61+H65+H66+H67+H68</f>
        <v>0</v>
      </c>
      <c r="I54" s="273">
        <f>I55-I56+I57-I61+I65+I66+I67+I68</f>
        <v>-27729.55</v>
      </c>
      <c r="J54" s="273">
        <f>J55-J56+J57-J61+J65+J66+J67+J68</f>
        <v>-35071.6</v>
      </c>
      <c r="K54" s="273"/>
      <c r="L54" s="252">
        <f t="shared" si="1"/>
        <v>-35071.6</v>
      </c>
      <c r="M54" s="220"/>
    </row>
    <row r="55" spans="1:13" s="249" customFormat="1" ht="24.75" customHeight="1">
      <c r="A55" s="57" t="s">
        <v>18</v>
      </c>
      <c r="B55" s="462" t="s">
        <v>382</v>
      </c>
      <c r="C55" s="462"/>
      <c r="D55" s="462"/>
      <c r="E55" s="462"/>
      <c r="F55" s="69"/>
      <c r="G55" s="258">
        <v>-27729.55</v>
      </c>
      <c r="H55" s="216"/>
      <c r="I55" s="216">
        <f aca="true" t="shared" si="3" ref="I55:I68">SUM(G55)</f>
        <v>-27729.55</v>
      </c>
      <c r="J55" s="258">
        <v>-35071.6</v>
      </c>
      <c r="K55" s="216"/>
      <c r="L55" s="216">
        <f t="shared" si="1"/>
        <v>-35071.6</v>
      </c>
      <c r="M55" s="253"/>
    </row>
    <row r="56" spans="1:13" s="249" customFormat="1" ht="24.75" customHeight="1">
      <c r="A56" s="57" t="s">
        <v>28</v>
      </c>
      <c r="B56" s="532" t="s">
        <v>383</v>
      </c>
      <c r="C56" s="532"/>
      <c r="D56" s="532"/>
      <c r="E56" s="532"/>
      <c r="F56" s="69"/>
      <c r="G56" s="258"/>
      <c r="H56" s="216"/>
      <c r="I56" s="216">
        <f t="shared" si="3"/>
        <v>0</v>
      </c>
      <c r="J56" s="216"/>
      <c r="K56" s="216"/>
      <c r="L56" s="216">
        <f t="shared" si="1"/>
        <v>0</v>
      </c>
      <c r="M56" s="253"/>
    </row>
    <row r="57" spans="1:13" s="249" customFormat="1" ht="12.75" customHeight="1">
      <c r="A57" s="57" t="s">
        <v>30</v>
      </c>
      <c r="B57" s="532" t="s">
        <v>384</v>
      </c>
      <c r="C57" s="532"/>
      <c r="D57" s="532"/>
      <c r="E57" s="532"/>
      <c r="F57" s="69"/>
      <c r="G57" s="216">
        <f>SUM(G58:G60)</f>
        <v>0</v>
      </c>
      <c r="H57" s="216"/>
      <c r="I57" s="216">
        <f t="shared" si="3"/>
        <v>0</v>
      </c>
      <c r="J57" s="216"/>
      <c r="K57" s="216"/>
      <c r="L57" s="216">
        <f t="shared" si="1"/>
        <v>0</v>
      </c>
      <c r="M57" s="253"/>
    </row>
    <row r="58" spans="1:13" s="249" customFormat="1" ht="24.75" customHeight="1">
      <c r="A58" s="94" t="s">
        <v>162</v>
      </c>
      <c r="B58" s="77"/>
      <c r="C58" s="461" t="s">
        <v>385</v>
      </c>
      <c r="D58" s="461"/>
      <c r="E58" s="461"/>
      <c r="F58" s="69"/>
      <c r="G58" s="258"/>
      <c r="H58" s="216"/>
      <c r="I58" s="216">
        <f t="shared" si="3"/>
        <v>0</v>
      </c>
      <c r="J58" s="216"/>
      <c r="K58" s="216"/>
      <c r="L58" s="216">
        <f t="shared" si="1"/>
        <v>0</v>
      </c>
      <c r="M58" s="253"/>
    </row>
    <row r="59" spans="1:13" s="249" customFormat="1" ht="24.75" customHeight="1">
      <c r="A59" s="105" t="s">
        <v>164</v>
      </c>
      <c r="B59" s="77"/>
      <c r="C59" s="461" t="s">
        <v>386</v>
      </c>
      <c r="D59" s="461"/>
      <c r="E59" s="461"/>
      <c r="F59" s="275"/>
      <c r="G59" s="276"/>
      <c r="H59" s="277"/>
      <c r="I59" s="216">
        <f t="shared" si="3"/>
        <v>0</v>
      </c>
      <c r="J59" s="277"/>
      <c r="K59" s="277"/>
      <c r="L59" s="216">
        <f t="shared" si="1"/>
        <v>0</v>
      </c>
      <c r="M59" s="253"/>
    </row>
    <row r="60" spans="1:13" s="249" customFormat="1" ht="12.75" customHeight="1">
      <c r="A60" s="94" t="s">
        <v>166</v>
      </c>
      <c r="B60" s="77"/>
      <c r="C60" s="106" t="s">
        <v>387</v>
      </c>
      <c r="D60" s="78"/>
      <c r="E60" s="78"/>
      <c r="F60" s="69"/>
      <c r="G60" s="258"/>
      <c r="H60" s="216"/>
      <c r="I60" s="216">
        <f t="shared" si="3"/>
        <v>0</v>
      </c>
      <c r="J60" s="216"/>
      <c r="K60" s="216"/>
      <c r="L60" s="216">
        <f t="shared" si="1"/>
        <v>0</v>
      </c>
      <c r="M60" s="253"/>
    </row>
    <row r="61" spans="1:13" s="249" customFormat="1" ht="12.75" customHeight="1">
      <c r="A61" s="57" t="s">
        <v>45</v>
      </c>
      <c r="B61" s="73" t="s">
        <v>388</v>
      </c>
      <c r="C61" s="74"/>
      <c r="D61" s="74"/>
      <c r="E61" s="75"/>
      <c r="F61" s="69"/>
      <c r="G61" s="216">
        <f>SUM(G62:G64)</f>
        <v>0</v>
      </c>
      <c r="H61" s="216"/>
      <c r="I61" s="216">
        <f t="shared" si="3"/>
        <v>0</v>
      </c>
      <c r="J61" s="216"/>
      <c r="K61" s="216"/>
      <c r="L61" s="216">
        <f t="shared" si="1"/>
        <v>0</v>
      </c>
      <c r="M61" s="253"/>
    </row>
    <row r="62" spans="1:13" s="249" customFormat="1" ht="24.75" customHeight="1">
      <c r="A62" s="62" t="s">
        <v>214</v>
      </c>
      <c r="B62" s="63"/>
      <c r="C62" s="461" t="s">
        <v>385</v>
      </c>
      <c r="D62" s="461"/>
      <c r="E62" s="461"/>
      <c r="F62" s="65"/>
      <c r="G62" s="258"/>
      <c r="H62" s="216"/>
      <c r="I62" s="216">
        <f t="shared" si="3"/>
        <v>0</v>
      </c>
      <c r="J62" s="216"/>
      <c r="K62" s="216"/>
      <c r="L62" s="216">
        <f t="shared" si="1"/>
        <v>0</v>
      </c>
      <c r="M62" s="253"/>
    </row>
    <row r="63" spans="1:13" s="249" customFormat="1" ht="24.75" customHeight="1">
      <c r="A63" s="62" t="s">
        <v>216</v>
      </c>
      <c r="B63" s="63"/>
      <c r="C63" s="461" t="s">
        <v>386</v>
      </c>
      <c r="D63" s="461"/>
      <c r="E63" s="461"/>
      <c r="F63" s="65"/>
      <c r="G63" s="258"/>
      <c r="H63" s="216"/>
      <c r="I63" s="216">
        <f t="shared" si="3"/>
        <v>0</v>
      </c>
      <c r="J63" s="216"/>
      <c r="K63" s="216"/>
      <c r="L63" s="216">
        <f t="shared" si="1"/>
        <v>0</v>
      </c>
      <c r="M63" s="253"/>
    </row>
    <row r="64" spans="1:13" s="249" customFormat="1" ht="12.75" customHeight="1">
      <c r="A64" s="62" t="s">
        <v>389</v>
      </c>
      <c r="B64" s="63"/>
      <c r="C64" s="461" t="s">
        <v>387</v>
      </c>
      <c r="D64" s="461"/>
      <c r="E64" s="461"/>
      <c r="F64" s="65"/>
      <c r="G64" s="258"/>
      <c r="H64" s="216"/>
      <c r="I64" s="216">
        <f t="shared" si="3"/>
        <v>0</v>
      </c>
      <c r="J64" s="216"/>
      <c r="K64" s="216"/>
      <c r="L64" s="216">
        <f t="shared" si="1"/>
        <v>0</v>
      </c>
      <c r="M64" s="253"/>
    </row>
    <row r="65" spans="1:13" s="249" customFormat="1" ht="24.75" customHeight="1">
      <c r="A65" s="57" t="s">
        <v>48</v>
      </c>
      <c r="B65" s="462" t="s">
        <v>390</v>
      </c>
      <c r="C65" s="462"/>
      <c r="D65" s="462"/>
      <c r="E65" s="462"/>
      <c r="F65" s="69"/>
      <c r="G65" s="258"/>
      <c r="H65" s="216"/>
      <c r="I65" s="216">
        <f t="shared" si="3"/>
        <v>0</v>
      </c>
      <c r="J65" s="216"/>
      <c r="K65" s="216"/>
      <c r="L65" s="216">
        <f t="shared" si="1"/>
        <v>0</v>
      </c>
      <c r="M65" s="253"/>
    </row>
    <row r="66" spans="1:13" s="249" customFormat="1" ht="24.75" customHeight="1">
      <c r="A66" s="57" t="s">
        <v>51</v>
      </c>
      <c r="B66" s="532" t="s">
        <v>391</v>
      </c>
      <c r="C66" s="532"/>
      <c r="D66" s="532"/>
      <c r="E66" s="532"/>
      <c r="F66" s="69"/>
      <c r="G66" s="258"/>
      <c r="H66" s="216"/>
      <c r="I66" s="216">
        <f t="shared" si="3"/>
        <v>0</v>
      </c>
      <c r="J66" s="216"/>
      <c r="K66" s="216"/>
      <c r="L66" s="216">
        <f t="shared" si="1"/>
        <v>0</v>
      </c>
      <c r="M66" s="253"/>
    </row>
    <row r="67" spans="1:13" s="249" customFormat="1" ht="24.75" customHeight="1">
      <c r="A67" s="57" t="s">
        <v>54</v>
      </c>
      <c r="B67" s="532" t="s">
        <v>392</v>
      </c>
      <c r="C67" s="532"/>
      <c r="D67" s="532"/>
      <c r="E67" s="532"/>
      <c r="F67" s="69"/>
      <c r="G67" s="258"/>
      <c r="H67" s="216"/>
      <c r="I67" s="216">
        <f t="shared" si="3"/>
        <v>0</v>
      </c>
      <c r="J67" s="216"/>
      <c r="K67" s="216"/>
      <c r="L67" s="216">
        <f t="shared" si="1"/>
        <v>0</v>
      </c>
      <c r="M67" s="253"/>
    </row>
    <row r="68" spans="1:13" s="249" customFormat="1" ht="24.75" customHeight="1">
      <c r="A68" s="81" t="s">
        <v>57</v>
      </c>
      <c r="B68" s="463" t="s">
        <v>393</v>
      </c>
      <c r="C68" s="463"/>
      <c r="D68" s="463"/>
      <c r="E68" s="463"/>
      <c r="F68" s="69"/>
      <c r="G68" s="258"/>
      <c r="H68" s="216"/>
      <c r="I68" s="216">
        <f t="shared" si="3"/>
        <v>0</v>
      </c>
      <c r="J68" s="216"/>
      <c r="K68" s="216"/>
      <c r="L68" s="216">
        <f t="shared" si="1"/>
        <v>0</v>
      </c>
      <c r="M68" s="253"/>
    </row>
    <row r="69" spans="1:13" s="249" customFormat="1" ht="24.75" customHeight="1">
      <c r="A69" s="49" t="s">
        <v>76</v>
      </c>
      <c r="B69" s="533" t="s">
        <v>394</v>
      </c>
      <c r="C69" s="533"/>
      <c r="D69" s="533"/>
      <c r="E69" s="533"/>
      <c r="F69" s="278"/>
      <c r="G69" s="273">
        <f>G70-G71-G72+G73-G78+G79+G80</f>
        <v>27729.55</v>
      </c>
      <c r="H69" s="273">
        <f>H70-H71-H72+H73-H78+H79+H80</f>
        <v>0</v>
      </c>
      <c r="I69" s="273">
        <f>I70-I71-I72+I73-I78+I79+I80</f>
        <v>27729.55</v>
      </c>
      <c r="J69" s="273">
        <f>J70-J71-J72+J73-J78+J79+J80</f>
        <v>32000</v>
      </c>
      <c r="K69" s="273">
        <f>K70-K71-K72+K73-K78+K79+K80</f>
        <v>0</v>
      </c>
      <c r="L69" s="216">
        <f t="shared" si="1"/>
        <v>32000</v>
      </c>
      <c r="M69" s="220"/>
    </row>
    <row r="70" spans="1:13" s="249" customFormat="1" ht="12.75" customHeight="1">
      <c r="A70" s="57" t="s">
        <v>18</v>
      </c>
      <c r="B70" s="279" t="s">
        <v>395</v>
      </c>
      <c r="C70" s="280"/>
      <c r="D70" s="280"/>
      <c r="E70" s="278"/>
      <c r="F70" s="278"/>
      <c r="G70" s="258"/>
      <c r="H70" s="216"/>
      <c r="I70" s="216">
        <f>SUM(G70)</f>
        <v>0</v>
      </c>
      <c r="J70" s="216"/>
      <c r="K70" s="216"/>
      <c r="L70" s="216">
        <f t="shared" si="1"/>
        <v>0</v>
      </c>
      <c r="M70" s="253"/>
    </row>
    <row r="71" spans="1:13" s="249" customFormat="1" ht="12.75" customHeight="1">
      <c r="A71" s="57" t="s">
        <v>28</v>
      </c>
      <c r="B71" s="281" t="s">
        <v>396</v>
      </c>
      <c r="C71" s="282"/>
      <c r="D71" s="283"/>
      <c r="E71" s="284"/>
      <c r="F71" s="278"/>
      <c r="G71" s="258"/>
      <c r="H71" s="216"/>
      <c r="I71" s="216">
        <f>SUM(G71)</f>
        <v>0</v>
      </c>
      <c r="J71" s="216"/>
      <c r="K71" s="216"/>
      <c r="L71" s="216">
        <f t="shared" si="1"/>
        <v>0</v>
      </c>
      <c r="M71" s="253"/>
    </row>
    <row r="72" spans="1:13" s="249" customFormat="1" ht="24.75" customHeight="1">
      <c r="A72" s="57" t="s">
        <v>30</v>
      </c>
      <c r="B72" s="534" t="s">
        <v>397</v>
      </c>
      <c r="C72" s="534"/>
      <c r="D72" s="534"/>
      <c r="E72" s="534"/>
      <c r="F72" s="278"/>
      <c r="G72" s="258"/>
      <c r="H72" s="216"/>
      <c r="I72" s="216">
        <f>SUM(G72)</f>
        <v>0</v>
      </c>
      <c r="J72" s="216"/>
      <c r="K72" s="216"/>
      <c r="L72" s="216">
        <f t="shared" si="1"/>
        <v>0</v>
      </c>
      <c r="M72" s="253"/>
    </row>
    <row r="73" spans="1:13" s="249" customFormat="1" ht="30" customHeight="1">
      <c r="A73" s="57" t="s">
        <v>180</v>
      </c>
      <c r="B73" s="534" t="s">
        <v>398</v>
      </c>
      <c r="C73" s="534"/>
      <c r="D73" s="534"/>
      <c r="E73" s="534"/>
      <c r="F73" s="278"/>
      <c r="G73" s="216">
        <f>SUM(G74:G77)</f>
        <v>27729.55</v>
      </c>
      <c r="H73" s="216">
        <f>SUM(H74:H77)</f>
        <v>0</v>
      </c>
      <c r="I73" s="216">
        <f>SUM(I74:I77)</f>
        <v>27729.55</v>
      </c>
      <c r="J73" s="216">
        <f>SUM(J74:J77)</f>
        <v>32000</v>
      </c>
      <c r="K73" s="216">
        <f>SUM(K74:K77)</f>
        <v>0</v>
      </c>
      <c r="L73" s="216">
        <f>SUM(J73)</f>
        <v>32000</v>
      </c>
      <c r="M73" s="253"/>
    </row>
    <row r="74" spans="1:13" s="249" customFormat="1" ht="12.75">
      <c r="A74" s="62" t="s">
        <v>214</v>
      </c>
      <c r="B74" s="285"/>
      <c r="C74" s="286"/>
      <c r="D74" s="287" t="s">
        <v>340</v>
      </c>
      <c r="E74" s="288"/>
      <c r="F74" s="278"/>
      <c r="G74" s="258">
        <v>23000</v>
      </c>
      <c r="H74" s="216"/>
      <c r="I74" s="216">
        <f aca="true" t="shared" si="4" ref="I74:I81">SUM(G74)</f>
        <v>23000</v>
      </c>
      <c r="J74" s="216">
        <v>32000</v>
      </c>
      <c r="K74" s="216"/>
      <c r="L74" s="216">
        <f t="shared" si="1"/>
        <v>32000</v>
      </c>
      <c r="M74" s="253"/>
    </row>
    <row r="75" spans="1:13" s="249" customFormat="1" ht="12.75" customHeight="1">
      <c r="A75" s="62" t="s">
        <v>216</v>
      </c>
      <c r="B75" s="280"/>
      <c r="C75" s="289"/>
      <c r="D75" s="287" t="s">
        <v>178</v>
      </c>
      <c r="E75" s="288"/>
      <c r="F75" s="278"/>
      <c r="G75" s="258">
        <v>3000</v>
      </c>
      <c r="H75" s="216"/>
      <c r="I75" s="216">
        <f t="shared" si="4"/>
        <v>3000</v>
      </c>
      <c r="J75" s="216"/>
      <c r="K75" s="216"/>
      <c r="L75" s="216">
        <f t="shared" si="1"/>
        <v>0</v>
      </c>
      <c r="M75" s="253"/>
    </row>
    <row r="76" spans="1:13" s="249" customFormat="1" ht="24.75" customHeight="1">
      <c r="A76" s="62" t="s">
        <v>389</v>
      </c>
      <c r="B76" s="280"/>
      <c r="C76" s="290"/>
      <c r="D76" s="535" t="s">
        <v>399</v>
      </c>
      <c r="E76" s="535"/>
      <c r="F76" s="292"/>
      <c r="G76" s="258"/>
      <c r="H76" s="216"/>
      <c r="I76" s="216">
        <f t="shared" si="4"/>
        <v>0</v>
      </c>
      <c r="J76" s="216"/>
      <c r="K76" s="216"/>
      <c r="L76" s="216">
        <f t="shared" si="1"/>
        <v>0</v>
      </c>
      <c r="M76" s="253"/>
    </row>
    <row r="77" spans="1:13" s="249" customFormat="1" ht="12.75" customHeight="1">
      <c r="A77" s="62" t="s">
        <v>400</v>
      </c>
      <c r="B77" s="280"/>
      <c r="C77" s="290"/>
      <c r="D77" s="287" t="s">
        <v>181</v>
      </c>
      <c r="E77" s="291"/>
      <c r="F77" s="278"/>
      <c r="G77" s="258">
        <v>1729.55</v>
      </c>
      <c r="H77" s="216"/>
      <c r="I77" s="216">
        <f t="shared" si="4"/>
        <v>1729.55</v>
      </c>
      <c r="J77" s="216"/>
      <c r="K77" s="216"/>
      <c r="L77" s="216">
        <f t="shared" si="1"/>
        <v>0</v>
      </c>
      <c r="M77" s="253"/>
    </row>
    <row r="78" spans="1:13" s="249" customFormat="1" ht="27.75" customHeight="1">
      <c r="A78" s="62" t="s">
        <v>48</v>
      </c>
      <c r="B78" s="536" t="s">
        <v>401</v>
      </c>
      <c r="C78" s="536"/>
      <c r="D78" s="536"/>
      <c r="E78" s="536"/>
      <c r="F78" s="278"/>
      <c r="G78" s="258"/>
      <c r="H78" s="216"/>
      <c r="I78" s="216">
        <f t="shared" si="4"/>
        <v>0</v>
      </c>
      <c r="J78" s="216"/>
      <c r="K78" s="216"/>
      <c r="L78" s="216">
        <f t="shared" si="1"/>
        <v>0</v>
      </c>
      <c r="M78" s="253"/>
    </row>
    <row r="79" spans="1:13" s="249" customFormat="1" ht="12.75">
      <c r="A79" s="62" t="s">
        <v>51</v>
      </c>
      <c r="B79" s="293" t="s">
        <v>402</v>
      </c>
      <c r="C79" s="294"/>
      <c r="D79" s="295"/>
      <c r="E79" s="296"/>
      <c r="F79" s="278"/>
      <c r="G79" s="258"/>
      <c r="H79" s="216"/>
      <c r="I79" s="216">
        <f t="shared" si="4"/>
        <v>0</v>
      </c>
      <c r="J79" s="216"/>
      <c r="K79" s="216"/>
      <c r="L79" s="216">
        <f t="shared" si="1"/>
        <v>0</v>
      </c>
      <c r="M79" s="253"/>
    </row>
    <row r="80" spans="1:13" s="249" customFormat="1" ht="12.75">
      <c r="A80" s="62" t="s">
        <v>54</v>
      </c>
      <c r="B80" s="293" t="s">
        <v>403</v>
      </c>
      <c r="C80" s="294"/>
      <c r="D80" s="297"/>
      <c r="E80" s="298"/>
      <c r="F80" s="278"/>
      <c r="G80" s="258"/>
      <c r="H80" s="216"/>
      <c r="I80" s="216">
        <f t="shared" si="4"/>
        <v>0</v>
      </c>
      <c r="J80" s="216"/>
      <c r="K80" s="216"/>
      <c r="L80" s="216">
        <f t="shared" si="1"/>
        <v>0</v>
      </c>
      <c r="M80" s="253"/>
    </row>
    <row r="81" spans="1:13" s="249" customFormat="1" ht="39" customHeight="1">
      <c r="A81" s="49" t="s">
        <v>78</v>
      </c>
      <c r="B81" s="537" t="s">
        <v>404</v>
      </c>
      <c r="C81" s="537"/>
      <c r="D81" s="537"/>
      <c r="E81" s="537"/>
      <c r="F81" s="292"/>
      <c r="G81" s="258"/>
      <c r="H81" s="216"/>
      <c r="I81" s="216">
        <f t="shared" si="4"/>
        <v>0</v>
      </c>
      <c r="J81" s="216"/>
      <c r="K81" s="216"/>
      <c r="L81" s="216">
        <f t="shared" si="1"/>
        <v>0</v>
      </c>
      <c r="M81" s="253"/>
    </row>
    <row r="82" spans="1:13" s="249" customFormat="1" ht="24.75" customHeight="1">
      <c r="A82" s="49"/>
      <c r="B82" s="533" t="s">
        <v>405</v>
      </c>
      <c r="C82" s="533"/>
      <c r="D82" s="533"/>
      <c r="E82" s="533"/>
      <c r="F82" s="292"/>
      <c r="G82" s="299">
        <f>G21+G54+G69</f>
        <v>14321.02999999933</v>
      </c>
      <c r="H82" s="299">
        <f>H21+H54+H69</f>
        <v>0</v>
      </c>
      <c r="I82" s="299">
        <f>I21+I54+I69</f>
        <v>14321.02999999933</v>
      </c>
      <c r="J82" s="299">
        <f>J21+J54+J73</f>
        <v>-3534.489999999896</v>
      </c>
      <c r="K82" s="299">
        <f>K21+K54+K73</f>
        <v>0</v>
      </c>
      <c r="L82" s="299">
        <f>L21+L54+L73</f>
        <v>-3534.489999999896</v>
      </c>
      <c r="M82" s="220"/>
    </row>
    <row r="83" spans="1:16" s="249" customFormat="1" ht="24.75" customHeight="1">
      <c r="A83" s="300"/>
      <c r="B83" s="533" t="s">
        <v>406</v>
      </c>
      <c r="C83" s="533"/>
      <c r="D83" s="533"/>
      <c r="E83" s="533"/>
      <c r="F83" s="278"/>
      <c r="G83" s="46">
        <v>12440.28</v>
      </c>
      <c r="H83" s="273"/>
      <c r="I83" s="273">
        <f>SUM(G83)</f>
        <v>12440.28</v>
      </c>
      <c r="J83" s="301">
        <v>15974.77</v>
      </c>
      <c r="K83" s="301">
        <v>0</v>
      </c>
      <c r="L83" s="301">
        <v>15974.77</v>
      </c>
      <c r="M83" s="220"/>
      <c r="N83" s="538"/>
      <c r="O83" s="538"/>
      <c r="P83" s="538"/>
    </row>
    <row r="84" spans="1:16" s="249" customFormat="1" ht="24.75" customHeight="1">
      <c r="A84" s="303"/>
      <c r="B84" s="539" t="s">
        <v>407</v>
      </c>
      <c r="C84" s="539"/>
      <c r="D84" s="539"/>
      <c r="E84" s="539"/>
      <c r="F84" s="278"/>
      <c r="G84" s="299">
        <f aca="true" t="shared" si="5" ref="G84:L84">SUM(G82:G83)</f>
        <v>26761.30999999933</v>
      </c>
      <c r="H84" s="299">
        <f t="shared" si="5"/>
        <v>0</v>
      </c>
      <c r="I84" s="299">
        <f t="shared" si="5"/>
        <v>26761.30999999933</v>
      </c>
      <c r="J84" s="299">
        <f t="shared" si="5"/>
        <v>12440.280000000104</v>
      </c>
      <c r="K84" s="273">
        <f t="shared" si="5"/>
        <v>0</v>
      </c>
      <c r="L84" s="273">
        <f t="shared" si="5"/>
        <v>12440.280000000104</v>
      </c>
      <c r="M84" s="220"/>
      <c r="N84" s="538"/>
      <c r="O84" s="538"/>
      <c r="P84" s="538"/>
    </row>
    <row r="85" spans="1:13" s="249" customFormat="1" ht="32.25" customHeight="1">
      <c r="A85" s="304"/>
      <c r="B85" s="302"/>
      <c r="C85" s="302"/>
      <c r="D85" s="302"/>
      <c r="E85" s="302"/>
      <c r="F85" s="302"/>
      <c r="G85" s="305"/>
      <c r="H85" s="305"/>
      <c r="I85" s="306"/>
      <c r="J85" s="305"/>
      <c r="K85" s="305"/>
      <c r="M85" s="307"/>
    </row>
    <row r="86" spans="1:13" s="249" customFormat="1" ht="22.5" customHeight="1">
      <c r="A86" s="308" t="s">
        <v>102</v>
      </c>
      <c r="B86" s="309"/>
      <c r="C86" s="309"/>
      <c r="D86" s="309"/>
      <c r="E86" s="309"/>
      <c r="F86" s="309"/>
      <c r="G86" s="309"/>
      <c r="H86" s="309"/>
      <c r="I86" s="540" t="s">
        <v>101</v>
      </c>
      <c r="J86" s="540"/>
      <c r="K86" s="540"/>
      <c r="M86" s="307"/>
    </row>
    <row r="87" spans="1:13" s="249" customFormat="1" ht="18.75" customHeight="1">
      <c r="A87" s="541" t="s">
        <v>222</v>
      </c>
      <c r="B87" s="541"/>
      <c r="C87" s="541"/>
      <c r="D87" s="541"/>
      <c r="E87" s="541"/>
      <c r="F87" s="541"/>
      <c r="G87" s="541"/>
      <c r="H87" s="542" t="s">
        <v>408</v>
      </c>
      <c r="I87" s="542"/>
      <c r="J87" s="542" t="s">
        <v>103</v>
      </c>
      <c r="K87" s="542"/>
      <c r="M87" s="307"/>
    </row>
    <row r="88" spans="1:13" s="249" customFormat="1" ht="14.25" customHeight="1">
      <c r="A88" s="308" t="s">
        <v>409</v>
      </c>
      <c r="B88" s="309"/>
      <c r="C88" s="309"/>
      <c r="D88" s="309"/>
      <c r="E88" s="309"/>
      <c r="F88" s="309"/>
      <c r="G88" s="309"/>
      <c r="H88" s="309"/>
      <c r="I88" s="540" t="s">
        <v>105</v>
      </c>
      <c r="J88" s="540"/>
      <c r="K88" s="540"/>
      <c r="M88" s="307"/>
    </row>
    <row r="89" spans="1:13" s="249" customFormat="1" ht="18.75" customHeight="1">
      <c r="A89" s="543" t="s">
        <v>410</v>
      </c>
      <c r="B89" s="543"/>
      <c r="C89" s="543"/>
      <c r="D89" s="543"/>
      <c r="E89" s="543"/>
      <c r="F89" s="543"/>
      <c r="G89" s="543"/>
      <c r="H89" s="542" t="s">
        <v>408</v>
      </c>
      <c r="I89" s="542"/>
      <c r="J89" s="542" t="s">
        <v>103</v>
      </c>
      <c r="K89" s="542"/>
      <c r="M89" s="307"/>
    </row>
    <row r="90" spans="6:13" s="225" customFormat="1" ht="12.75">
      <c r="F90" s="226"/>
      <c r="L90" s="310"/>
      <c r="M90" s="311"/>
    </row>
    <row r="91" spans="6:13" s="225" customFormat="1" ht="12.75">
      <c r="F91" s="226"/>
      <c r="L91" s="310"/>
      <c r="M91" s="311"/>
    </row>
    <row r="92" spans="6:13" s="225" customFormat="1" ht="12.75">
      <c r="F92" s="226"/>
      <c r="L92" s="310"/>
      <c r="M92" s="311"/>
    </row>
    <row r="93" spans="6:13" s="225" customFormat="1" ht="12.75">
      <c r="F93" s="226"/>
      <c r="L93" s="310"/>
      <c r="M93" s="311"/>
    </row>
    <row r="94" spans="6:13" s="225" customFormat="1" ht="12.75">
      <c r="F94" s="226"/>
      <c r="L94" s="310"/>
      <c r="M94" s="311"/>
    </row>
    <row r="95" spans="6:13" s="225" customFormat="1" ht="12.75">
      <c r="F95" s="226"/>
      <c r="L95" s="310"/>
      <c r="M95" s="311"/>
    </row>
    <row r="96" spans="6:13" s="225" customFormat="1" ht="12.75">
      <c r="F96" s="226"/>
      <c r="L96" s="310"/>
      <c r="M96" s="311"/>
    </row>
    <row r="97" spans="6:13" s="225" customFormat="1" ht="12.75">
      <c r="F97" s="226"/>
      <c r="L97" s="310"/>
      <c r="M97" s="311"/>
    </row>
    <row r="98" spans="6:13" s="225" customFormat="1" ht="12.75">
      <c r="F98" s="226"/>
      <c r="L98" s="310"/>
      <c r="M98" s="311"/>
    </row>
    <row r="99" spans="6:13" s="225" customFormat="1" ht="12.75">
      <c r="F99" s="226"/>
      <c r="L99" s="310"/>
      <c r="M99" s="311"/>
    </row>
    <row r="100" spans="6:13" s="225" customFormat="1" ht="12.75">
      <c r="F100" s="226"/>
      <c r="L100" s="310"/>
      <c r="M100" s="311"/>
    </row>
    <row r="101" spans="6:13" s="225" customFormat="1" ht="12.75">
      <c r="F101" s="226"/>
      <c r="L101" s="310"/>
      <c r="M101" s="311"/>
    </row>
    <row r="102" spans="6:13" s="225" customFormat="1" ht="12.75">
      <c r="F102" s="226"/>
      <c r="L102" s="310"/>
      <c r="M102" s="311"/>
    </row>
    <row r="103" spans="6:13" s="225" customFormat="1" ht="12.75">
      <c r="F103" s="226"/>
      <c r="L103" s="310"/>
      <c r="M103" s="311"/>
    </row>
    <row r="104" spans="6:13" s="225" customFormat="1" ht="12.75">
      <c r="F104" s="226"/>
      <c r="L104" s="310"/>
      <c r="M104" s="311"/>
    </row>
    <row r="105" spans="6:13" s="225" customFormat="1" ht="12.75">
      <c r="F105" s="226"/>
      <c r="L105" s="310"/>
      <c r="M105" s="311"/>
    </row>
    <row r="106" spans="6:13" s="225" customFormat="1" ht="12.75">
      <c r="F106" s="226"/>
      <c r="L106" s="310"/>
      <c r="M106" s="311"/>
    </row>
    <row r="107" spans="6:13" s="225" customFormat="1" ht="12.75">
      <c r="F107" s="226"/>
      <c r="L107" s="310"/>
      <c r="M107" s="311"/>
    </row>
    <row r="108" spans="6:13" s="225" customFormat="1" ht="12.75">
      <c r="F108" s="226"/>
      <c r="L108" s="310"/>
      <c r="M108" s="311"/>
    </row>
    <row r="109" spans="6:13" s="225" customFormat="1" ht="12.75">
      <c r="F109" s="226"/>
      <c r="L109" s="310"/>
      <c r="M109" s="311"/>
    </row>
    <row r="110" spans="6:13" s="225" customFormat="1" ht="12.75">
      <c r="F110" s="226"/>
      <c r="L110" s="310"/>
      <c r="M110" s="311"/>
    </row>
    <row r="111" spans="6:13" s="225" customFormat="1" ht="12.75">
      <c r="F111" s="226"/>
      <c r="L111" s="310"/>
      <c r="M111" s="311"/>
    </row>
  </sheetData>
  <sheetProtection selectLockedCells="1" selectUnlockedCells="1"/>
  <mergeCells count="52">
    <mergeCell ref="A87:G87"/>
    <mergeCell ref="H87:I87"/>
    <mergeCell ref="J87:K87"/>
    <mergeCell ref="I88:K88"/>
    <mergeCell ref="A89:G89"/>
    <mergeCell ref="H89:I89"/>
    <mergeCell ref="J89:K89"/>
    <mergeCell ref="B82:E82"/>
    <mergeCell ref="B83:E83"/>
    <mergeCell ref="N83:P83"/>
    <mergeCell ref="B84:E84"/>
    <mergeCell ref="N84:P84"/>
    <mergeCell ref="I86:K86"/>
    <mergeCell ref="B69:E69"/>
    <mergeCell ref="B72:E72"/>
    <mergeCell ref="B73:E73"/>
    <mergeCell ref="D76:E76"/>
    <mergeCell ref="B78:E78"/>
    <mergeCell ref="B81:E81"/>
    <mergeCell ref="C63:E63"/>
    <mergeCell ref="C64:E64"/>
    <mergeCell ref="B65:E65"/>
    <mergeCell ref="B66:E66"/>
    <mergeCell ref="B67:E67"/>
    <mergeCell ref="B68:E68"/>
    <mergeCell ref="B55:E55"/>
    <mergeCell ref="B56:E56"/>
    <mergeCell ref="B57:E57"/>
    <mergeCell ref="C58:E58"/>
    <mergeCell ref="C59:E59"/>
    <mergeCell ref="C62:E62"/>
    <mergeCell ref="B20:E20"/>
    <mergeCell ref="B21:E21"/>
    <mergeCell ref="D26:E26"/>
    <mergeCell ref="C37:E37"/>
    <mergeCell ref="C39:E39"/>
    <mergeCell ref="B54:E54"/>
    <mergeCell ref="G12:I12"/>
    <mergeCell ref="F13:J13"/>
    <mergeCell ref="G14:I14"/>
    <mergeCell ref="F17:L17"/>
    <mergeCell ref="A18:A19"/>
    <mergeCell ref="B18:E19"/>
    <mergeCell ref="F18:F19"/>
    <mergeCell ref="G18:I18"/>
    <mergeCell ref="J18:L18"/>
    <mergeCell ref="A4:L5"/>
    <mergeCell ref="E6:H6"/>
    <mergeCell ref="E7:K7"/>
    <mergeCell ref="E8:K8"/>
    <mergeCell ref="E9:K9"/>
    <mergeCell ref="A11:F1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  <rowBreaks count="1" manualBreakCount="1">
    <brk id="5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6.28125" style="145" customWidth="1"/>
    <col min="2" max="2" width="30.421875" style="145" customWidth="1"/>
    <col min="3" max="3" width="13.421875" style="145" customWidth="1"/>
    <col min="4" max="4" width="10.421875" style="145" customWidth="1"/>
    <col min="5" max="5" width="15.28125" style="145" customWidth="1"/>
    <col min="6" max="6" width="15.421875" style="145" customWidth="1"/>
    <col min="7" max="7" width="9.140625" style="145" customWidth="1"/>
    <col min="8" max="8" width="12.140625" style="145" customWidth="1"/>
    <col min="9" max="9" width="10.57421875" style="145" customWidth="1"/>
    <col min="10" max="10" width="10.00390625" style="145" customWidth="1"/>
    <col min="11" max="16384" width="9.140625" style="145" customWidth="1"/>
  </cols>
  <sheetData>
    <row r="1" spans="1:10" ht="12.75">
      <c r="A1" s="147"/>
      <c r="B1" s="147"/>
      <c r="C1" s="147"/>
      <c r="D1" s="147"/>
      <c r="E1" s="147"/>
      <c r="F1" s="147"/>
      <c r="G1" s="147"/>
      <c r="H1" s="312" t="s">
        <v>411</v>
      </c>
      <c r="I1" s="147"/>
      <c r="J1" s="147"/>
    </row>
    <row r="2" spans="1:10" ht="10.5" customHeight="1">
      <c r="A2" s="147"/>
      <c r="B2" s="147"/>
      <c r="C2" s="147"/>
      <c r="D2" s="147"/>
      <c r="E2" s="147"/>
      <c r="F2" s="147"/>
      <c r="G2" s="147"/>
      <c r="H2" s="147" t="s">
        <v>224</v>
      </c>
      <c r="I2" s="147"/>
      <c r="J2" s="147"/>
    </row>
    <row r="3" spans="1:10" ht="13.5" customHeight="1">
      <c r="A3" s="544" t="s">
        <v>412</v>
      </c>
      <c r="B3" s="544"/>
      <c r="C3" s="544"/>
      <c r="D3" s="544"/>
      <c r="E3" s="544"/>
      <c r="F3" s="544"/>
      <c r="G3" s="544"/>
      <c r="H3" s="544"/>
      <c r="I3" s="544"/>
      <c r="J3" s="544"/>
    </row>
    <row r="4" spans="1:10" s="313" customFormat="1" ht="11.25" customHeight="1">
      <c r="A4" s="521" t="s">
        <v>109</v>
      </c>
      <c r="B4" s="521"/>
      <c r="C4" s="521"/>
      <c r="D4" s="521"/>
      <c r="E4" s="521"/>
      <c r="F4" s="521"/>
      <c r="G4" s="521"/>
      <c r="H4" s="521"/>
      <c r="I4" s="521"/>
      <c r="J4" s="521"/>
    </row>
    <row r="5" spans="1:10" s="313" customFormat="1" ht="12.75" customHeight="1">
      <c r="A5" s="545" t="s">
        <v>4</v>
      </c>
      <c r="B5" s="545"/>
      <c r="C5" s="545"/>
      <c r="D5" s="545"/>
      <c r="E5" s="545"/>
      <c r="F5" s="545"/>
      <c r="G5" s="545"/>
      <c r="H5" s="545"/>
      <c r="I5" s="545"/>
      <c r="J5" s="545"/>
    </row>
    <row r="6" spans="1:10" ht="3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</row>
    <row r="7" spans="1:10" ht="9.75" customHeight="1">
      <c r="A7" s="495" t="s">
        <v>581</v>
      </c>
      <c r="B7" s="495"/>
      <c r="C7" s="495"/>
      <c r="D7" s="495"/>
      <c r="E7" s="495"/>
      <c r="F7" s="495"/>
      <c r="G7" s="495"/>
      <c r="H7" s="495"/>
      <c r="I7" s="495"/>
      <c r="J7" s="495"/>
    </row>
    <row r="8" spans="1:10" ht="6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</row>
    <row r="9" spans="1:10" s="314" customFormat="1" ht="21" customHeight="1">
      <c r="A9" s="546" t="s">
        <v>11</v>
      </c>
      <c r="B9" s="546" t="s">
        <v>12</v>
      </c>
      <c r="C9" s="546" t="s">
        <v>155</v>
      </c>
      <c r="D9" s="546" t="s">
        <v>156</v>
      </c>
      <c r="E9" s="546" t="s">
        <v>157</v>
      </c>
      <c r="F9" s="546"/>
      <c r="G9" s="546" t="s">
        <v>413</v>
      </c>
      <c r="H9" s="546"/>
      <c r="I9" s="546" t="s">
        <v>159</v>
      </c>
      <c r="J9" s="546" t="s">
        <v>221</v>
      </c>
    </row>
    <row r="10" spans="1:10" s="314" customFormat="1" ht="21" customHeight="1">
      <c r="A10" s="546"/>
      <c r="B10" s="546"/>
      <c r="C10" s="546"/>
      <c r="D10" s="546"/>
      <c r="E10" s="315" t="s">
        <v>414</v>
      </c>
      <c r="F10" s="315" t="s">
        <v>415</v>
      </c>
      <c r="G10" s="315" t="s">
        <v>416</v>
      </c>
      <c r="H10" s="315" t="s">
        <v>417</v>
      </c>
      <c r="I10" s="546"/>
      <c r="J10" s="546"/>
    </row>
    <row r="11" spans="1:10" ht="12.75">
      <c r="A11" s="316">
        <v>1</v>
      </c>
      <c r="B11" s="317">
        <v>2</v>
      </c>
      <c r="C11" s="317">
        <v>3</v>
      </c>
      <c r="D11" s="317">
        <v>4</v>
      </c>
      <c r="E11" s="317">
        <v>5</v>
      </c>
      <c r="F11" s="317">
        <v>6</v>
      </c>
      <c r="G11" s="317">
        <v>7</v>
      </c>
      <c r="H11" s="316">
        <v>8</v>
      </c>
      <c r="I11" s="317">
        <v>9</v>
      </c>
      <c r="J11" s="317">
        <v>10</v>
      </c>
    </row>
    <row r="12" spans="1:10" s="56" customFormat="1" ht="24">
      <c r="A12" s="318" t="s">
        <v>254</v>
      </c>
      <c r="B12" s="319" t="s">
        <v>418</v>
      </c>
      <c r="C12" s="320"/>
      <c r="D12" s="320">
        <v>0</v>
      </c>
      <c r="E12" s="320"/>
      <c r="F12" s="320"/>
      <c r="G12" s="320"/>
      <c r="H12" s="320"/>
      <c r="I12" s="320"/>
      <c r="J12" s="273">
        <f>SUM(C12:I12)</f>
        <v>0</v>
      </c>
    </row>
    <row r="13" spans="1:10" s="56" customFormat="1" ht="24">
      <c r="A13" s="321" t="s">
        <v>255</v>
      </c>
      <c r="B13" s="322" t="s">
        <v>419</v>
      </c>
      <c r="C13" s="216">
        <f>SUM(C14:C15)</f>
        <v>0</v>
      </c>
      <c r="D13" s="216">
        <f aca="true" t="shared" si="0" ref="D13:J13">SUM(D14:D15)</f>
        <v>107496.43</v>
      </c>
      <c r="E13" s="216">
        <f t="shared" si="0"/>
        <v>0</v>
      </c>
      <c r="F13" s="216">
        <f t="shared" si="0"/>
        <v>0</v>
      </c>
      <c r="G13" s="216">
        <f t="shared" si="0"/>
        <v>0</v>
      </c>
      <c r="H13" s="216">
        <f t="shared" si="0"/>
        <v>0</v>
      </c>
      <c r="I13" s="216">
        <f t="shared" si="0"/>
        <v>0</v>
      </c>
      <c r="J13" s="216">
        <f t="shared" si="0"/>
        <v>107496.43</v>
      </c>
    </row>
    <row r="14" spans="1:10" s="56" customFormat="1" ht="12.75">
      <c r="A14" s="321" t="s">
        <v>420</v>
      </c>
      <c r="B14" s="323" t="s">
        <v>421</v>
      </c>
      <c r="C14" s="321"/>
      <c r="D14" s="321">
        <v>97876.12</v>
      </c>
      <c r="E14" s="321"/>
      <c r="F14" s="321"/>
      <c r="G14" s="321"/>
      <c r="H14" s="321"/>
      <c r="I14" s="321"/>
      <c r="J14" s="216">
        <f aca="true" t="shared" si="1" ref="J14:J32">SUM(C14:I14)</f>
        <v>97876.12</v>
      </c>
    </row>
    <row r="15" spans="1:10" s="56" customFormat="1" ht="24">
      <c r="A15" s="321" t="s">
        <v>422</v>
      </c>
      <c r="B15" s="323" t="s">
        <v>423</v>
      </c>
      <c r="C15" s="321"/>
      <c r="D15" s="321">
        <v>9620.31</v>
      </c>
      <c r="E15" s="321"/>
      <c r="F15" s="321"/>
      <c r="G15" s="321"/>
      <c r="H15" s="321"/>
      <c r="I15" s="321"/>
      <c r="J15" s="216">
        <f t="shared" si="1"/>
        <v>9620.31</v>
      </c>
    </row>
    <row r="16" spans="1:10" s="56" customFormat="1" ht="24">
      <c r="A16" s="321" t="s">
        <v>256</v>
      </c>
      <c r="B16" s="322" t="s">
        <v>424</v>
      </c>
      <c r="C16" s="216">
        <f>SUM(C17:C20)</f>
        <v>0</v>
      </c>
      <c r="D16" s="216">
        <f aca="true" t="shared" si="2" ref="D16:J16">SUM(D17:D20)</f>
        <v>107496.43</v>
      </c>
      <c r="E16" s="216">
        <f t="shared" si="2"/>
        <v>0</v>
      </c>
      <c r="F16" s="216">
        <f t="shared" si="2"/>
        <v>0</v>
      </c>
      <c r="G16" s="216">
        <f t="shared" si="2"/>
        <v>0</v>
      </c>
      <c r="H16" s="216">
        <f t="shared" si="2"/>
        <v>0</v>
      </c>
      <c r="I16" s="216">
        <f t="shared" si="2"/>
        <v>0</v>
      </c>
      <c r="J16" s="216">
        <f t="shared" si="2"/>
        <v>107496.43</v>
      </c>
    </row>
    <row r="17" spans="1:10" s="56" customFormat="1" ht="12.75">
      <c r="A17" s="321" t="s">
        <v>257</v>
      </c>
      <c r="B17" s="323" t="s">
        <v>425</v>
      </c>
      <c r="C17" s="318"/>
      <c r="D17" s="321"/>
      <c r="E17" s="318"/>
      <c r="F17" s="318"/>
      <c r="G17" s="318"/>
      <c r="H17" s="318"/>
      <c r="I17" s="318"/>
      <c r="J17" s="216">
        <f t="shared" si="1"/>
        <v>0</v>
      </c>
    </row>
    <row r="18" spans="1:10" s="56" customFormat="1" ht="12.75">
      <c r="A18" s="321" t="s">
        <v>259</v>
      </c>
      <c r="B18" s="323" t="s">
        <v>426</v>
      </c>
      <c r="C18" s="318"/>
      <c r="D18" s="321"/>
      <c r="E18" s="318"/>
      <c r="F18" s="318"/>
      <c r="G18" s="318"/>
      <c r="H18" s="318"/>
      <c r="I18" s="318"/>
      <c r="J18" s="216">
        <f t="shared" si="1"/>
        <v>0</v>
      </c>
    </row>
    <row r="19" spans="1:10" s="56" customFormat="1" ht="12.75">
      <c r="A19" s="321" t="s">
        <v>261</v>
      </c>
      <c r="B19" s="323" t="s">
        <v>427</v>
      </c>
      <c r="C19" s="318"/>
      <c r="D19" s="321">
        <v>107496.43</v>
      </c>
      <c r="E19" s="318"/>
      <c r="F19" s="318"/>
      <c r="G19" s="318"/>
      <c r="H19" s="318"/>
      <c r="I19" s="318"/>
      <c r="J19" s="216">
        <f t="shared" si="1"/>
        <v>107496.43</v>
      </c>
    </row>
    <row r="20" spans="1:10" s="56" customFormat="1" ht="12.75">
      <c r="A20" s="321" t="s">
        <v>263</v>
      </c>
      <c r="B20" s="323" t="s">
        <v>428</v>
      </c>
      <c r="C20" s="318"/>
      <c r="D20" s="318"/>
      <c r="E20" s="318"/>
      <c r="F20" s="318"/>
      <c r="G20" s="318"/>
      <c r="H20" s="318"/>
      <c r="I20" s="318"/>
      <c r="J20" s="216">
        <f t="shared" si="1"/>
        <v>0</v>
      </c>
    </row>
    <row r="21" spans="1:10" s="56" customFormat="1" ht="12.75">
      <c r="A21" s="321" t="s">
        <v>265</v>
      </c>
      <c r="B21" s="322" t="s">
        <v>429</v>
      </c>
      <c r="C21" s="318"/>
      <c r="D21" s="318"/>
      <c r="E21" s="318"/>
      <c r="F21" s="318"/>
      <c r="G21" s="318"/>
      <c r="H21" s="318"/>
      <c r="I21" s="318"/>
      <c r="J21" s="216">
        <f t="shared" si="1"/>
        <v>0</v>
      </c>
    </row>
    <row r="22" spans="1:10" s="56" customFormat="1" ht="24" customHeight="1">
      <c r="A22" s="318" t="s">
        <v>277</v>
      </c>
      <c r="B22" s="324" t="s">
        <v>430</v>
      </c>
      <c r="C22" s="325">
        <f aca="true" t="shared" si="3" ref="C22:J22">C12+C13-C16+C21</f>
        <v>0</v>
      </c>
      <c r="D22" s="326">
        <f t="shared" si="3"/>
        <v>0</v>
      </c>
      <c r="E22" s="326">
        <f t="shared" si="3"/>
        <v>0</v>
      </c>
      <c r="F22" s="326">
        <f t="shared" si="3"/>
        <v>0</v>
      </c>
      <c r="G22" s="326">
        <f t="shared" si="3"/>
        <v>0</v>
      </c>
      <c r="H22" s="326">
        <f t="shared" si="3"/>
        <v>0</v>
      </c>
      <c r="I22" s="326">
        <f t="shared" si="3"/>
        <v>0</v>
      </c>
      <c r="J22" s="326">
        <f t="shared" si="3"/>
        <v>0</v>
      </c>
    </row>
    <row r="23" spans="1:10" s="56" customFormat="1" ht="24">
      <c r="A23" s="321" t="s">
        <v>431</v>
      </c>
      <c r="B23" s="327" t="s">
        <v>432</v>
      </c>
      <c r="C23" s="318"/>
      <c r="D23" s="318"/>
      <c r="E23" s="318"/>
      <c r="F23" s="318"/>
      <c r="G23" s="318"/>
      <c r="H23" s="318"/>
      <c r="I23" s="318"/>
      <c r="J23" s="216">
        <f t="shared" si="1"/>
        <v>0</v>
      </c>
    </row>
    <row r="24" spans="1:10" s="56" customFormat="1" ht="31.5" customHeight="1">
      <c r="A24" s="321" t="s">
        <v>433</v>
      </c>
      <c r="B24" s="328" t="s">
        <v>434</v>
      </c>
      <c r="C24" s="318"/>
      <c r="D24" s="318"/>
      <c r="E24" s="318"/>
      <c r="F24" s="318"/>
      <c r="G24" s="318"/>
      <c r="H24" s="318"/>
      <c r="I24" s="318"/>
      <c r="J24" s="216">
        <f t="shared" si="1"/>
        <v>0</v>
      </c>
    </row>
    <row r="25" spans="1:10" s="56" customFormat="1" ht="22.5">
      <c r="A25" s="321" t="s">
        <v>435</v>
      </c>
      <c r="B25" s="329" t="s">
        <v>436</v>
      </c>
      <c r="C25" s="318"/>
      <c r="D25" s="318"/>
      <c r="E25" s="318"/>
      <c r="F25" s="318"/>
      <c r="G25" s="318"/>
      <c r="H25" s="318"/>
      <c r="I25" s="318"/>
      <c r="J25" s="216">
        <f t="shared" si="1"/>
        <v>0</v>
      </c>
    </row>
    <row r="26" spans="1:10" s="56" customFormat="1" ht="22.5">
      <c r="A26" s="321" t="s">
        <v>437</v>
      </c>
      <c r="B26" s="329" t="s">
        <v>438</v>
      </c>
      <c r="C26" s="318"/>
      <c r="D26" s="318"/>
      <c r="E26" s="318"/>
      <c r="F26" s="318"/>
      <c r="G26" s="318"/>
      <c r="H26" s="318"/>
      <c r="I26" s="318"/>
      <c r="J26" s="216">
        <f t="shared" si="1"/>
        <v>0</v>
      </c>
    </row>
    <row r="27" spans="1:10" s="56" customFormat="1" ht="33" customHeight="1">
      <c r="A27" s="321" t="s">
        <v>439</v>
      </c>
      <c r="B27" s="329" t="s">
        <v>440</v>
      </c>
      <c r="C27" s="273">
        <f>SUM(C28:C31)</f>
        <v>0</v>
      </c>
      <c r="D27" s="273">
        <f aca="true" t="shared" si="4" ref="D27:J27">SUM(D28:D31)</f>
        <v>0</v>
      </c>
      <c r="E27" s="273">
        <f t="shared" si="4"/>
        <v>0</v>
      </c>
      <c r="F27" s="273">
        <f t="shared" si="4"/>
        <v>0</v>
      </c>
      <c r="G27" s="273">
        <f t="shared" si="4"/>
        <v>0</v>
      </c>
      <c r="H27" s="273">
        <f t="shared" si="4"/>
        <v>0</v>
      </c>
      <c r="I27" s="273">
        <f t="shared" si="4"/>
        <v>0</v>
      </c>
      <c r="J27" s="273">
        <f t="shared" si="4"/>
        <v>0</v>
      </c>
    </row>
    <row r="28" spans="1:10" s="56" customFormat="1" ht="11.25" customHeight="1">
      <c r="A28" s="321" t="s">
        <v>441</v>
      </c>
      <c r="B28" s="330" t="s">
        <v>425</v>
      </c>
      <c r="C28" s="318"/>
      <c r="D28" s="318"/>
      <c r="E28" s="318"/>
      <c r="F28" s="318"/>
      <c r="G28" s="318"/>
      <c r="H28" s="318"/>
      <c r="I28" s="318"/>
      <c r="J28" s="216">
        <f t="shared" si="1"/>
        <v>0</v>
      </c>
    </row>
    <row r="29" spans="1:10" s="56" customFormat="1" ht="10.5" customHeight="1">
      <c r="A29" s="321" t="s">
        <v>442</v>
      </c>
      <c r="B29" s="330" t="s">
        <v>426</v>
      </c>
      <c r="C29" s="318"/>
      <c r="D29" s="318"/>
      <c r="E29" s="318"/>
      <c r="F29" s="318"/>
      <c r="G29" s="318"/>
      <c r="H29" s="318"/>
      <c r="I29" s="318"/>
      <c r="J29" s="216">
        <f t="shared" si="1"/>
        <v>0</v>
      </c>
    </row>
    <row r="30" spans="1:10" s="56" customFormat="1" ht="10.5" customHeight="1">
      <c r="A30" s="321" t="s">
        <v>443</v>
      </c>
      <c r="B30" s="330" t="s">
        <v>427</v>
      </c>
      <c r="C30" s="318"/>
      <c r="D30" s="318"/>
      <c r="E30" s="318"/>
      <c r="F30" s="318"/>
      <c r="G30" s="318"/>
      <c r="H30" s="318"/>
      <c r="I30" s="318"/>
      <c r="J30" s="216">
        <f t="shared" si="1"/>
        <v>0</v>
      </c>
    </row>
    <row r="31" spans="1:10" s="56" customFormat="1" ht="12.75">
      <c r="A31" s="321" t="s">
        <v>444</v>
      </c>
      <c r="B31" s="330" t="s">
        <v>428</v>
      </c>
      <c r="C31" s="318"/>
      <c r="D31" s="318"/>
      <c r="E31" s="318"/>
      <c r="F31" s="318"/>
      <c r="G31" s="318"/>
      <c r="H31" s="318"/>
      <c r="I31" s="318"/>
      <c r="J31" s="216">
        <f t="shared" si="1"/>
        <v>0</v>
      </c>
    </row>
    <row r="32" spans="1:10" s="56" customFormat="1" ht="12.75">
      <c r="A32" s="321" t="s">
        <v>445</v>
      </c>
      <c r="B32" s="331" t="s">
        <v>446</v>
      </c>
      <c r="C32" s="318"/>
      <c r="D32" s="318"/>
      <c r="E32" s="318"/>
      <c r="F32" s="318"/>
      <c r="G32" s="318"/>
      <c r="H32" s="318"/>
      <c r="I32" s="318"/>
      <c r="J32" s="216">
        <f t="shared" si="1"/>
        <v>0</v>
      </c>
    </row>
    <row r="33" spans="1:10" s="56" customFormat="1" ht="21" customHeight="1">
      <c r="A33" s="318" t="s">
        <v>447</v>
      </c>
      <c r="B33" s="332" t="s">
        <v>448</v>
      </c>
      <c r="C33" s="273">
        <f>C23+C24+C25-C26-C27+C32</f>
        <v>0</v>
      </c>
      <c r="D33" s="273">
        <f aca="true" t="shared" si="5" ref="D33:I33">D23+D24+D25-D26-D27+D32</f>
        <v>0</v>
      </c>
      <c r="E33" s="273">
        <f t="shared" si="5"/>
        <v>0</v>
      </c>
      <c r="F33" s="273">
        <f t="shared" si="5"/>
        <v>0</v>
      </c>
      <c r="G33" s="273">
        <f t="shared" si="5"/>
        <v>0</v>
      </c>
      <c r="H33" s="273">
        <f t="shared" si="5"/>
        <v>0</v>
      </c>
      <c r="I33" s="273">
        <f t="shared" si="5"/>
        <v>0</v>
      </c>
      <c r="J33" s="273">
        <f>J23+J24+J25-J26-J27+J32</f>
        <v>0</v>
      </c>
    </row>
    <row r="34" spans="1:10" s="56" customFormat="1" ht="22.5" customHeight="1">
      <c r="A34" s="318" t="s">
        <v>449</v>
      </c>
      <c r="B34" s="332" t="s">
        <v>450</v>
      </c>
      <c r="C34" s="273">
        <f>C22-C33</f>
        <v>0</v>
      </c>
      <c r="D34" s="333">
        <f>D12+D13-D16</f>
        <v>0</v>
      </c>
      <c r="E34" s="333">
        <f aca="true" t="shared" si="6" ref="E34:J34">E12+E13-E16</f>
        <v>0</v>
      </c>
      <c r="F34" s="333">
        <f t="shared" si="6"/>
        <v>0</v>
      </c>
      <c r="G34" s="333">
        <f t="shared" si="6"/>
        <v>0</v>
      </c>
      <c r="H34" s="333">
        <f t="shared" si="6"/>
        <v>0</v>
      </c>
      <c r="I34" s="333">
        <f t="shared" si="6"/>
        <v>0</v>
      </c>
      <c r="J34" s="333">
        <f t="shared" si="6"/>
        <v>0</v>
      </c>
    </row>
    <row r="35" spans="1:10" s="56" customFormat="1" ht="25.5" customHeight="1">
      <c r="A35" s="318" t="s">
        <v>451</v>
      </c>
      <c r="B35" s="332" t="s">
        <v>452</v>
      </c>
      <c r="C35" s="273">
        <f>C12-C23</f>
        <v>0</v>
      </c>
      <c r="D35" s="273">
        <f aca="true" t="shared" si="7" ref="D35:J35">D12-D23</f>
        <v>0</v>
      </c>
      <c r="E35" s="273">
        <f t="shared" si="7"/>
        <v>0</v>
      </c>
      <c r="F35" s="273">
        <f t="shared" si="7"/>
        <v>0</v>
      </c>
      <c r="G35" s="273">
        <f t="shared" si="7"/>
        <v>0</v>
      </c>
      <c r="H35" s="273">
        <f t="shared" si="7"/>
        <v>0</v>
      </c>
      <c r="I35" s="273">
        <f t="shared" si="7"/>
        <v>0</v>
      </c>
      <c r="J35" s="299">
        <f t="shared" si="7"/>
        <v>0</v>
      </c>
    </row>
    <row r="36" spans="1:10" s="56" customFormat="1" ht="15" customHeight="1">
      <c r="A36" s="334"/>
      <c r="B36" s="334"/>
      <c r="C36" s="335"/>
      <c r="D36" s="335"/>
      <c r="E36" s="336"/>
      <c r="F36" s="335"/>
      <c r="G36" s="335"/>
      <c r="H36" s="335"/>
      <c r="I36" s="335"/>
      <c r="J36" s="335"/>
    </row>
    <row r="37" spans="1:10" s="56" customFormat="1" ht="12.75" customHeight="1">
      <c r="A37" s="538" t="s">
        <v>453</v>
      </c>
      <c r="B37" s="538"/>
      <c r="C37" s="538"/>
      <c r="D37" s="538"/>
      <c r="E37" s="538"/>
      <c r="F37" s="538"/>
      <c r="G37" s="538"/>
      <c r="H37" s="335"/>
      <c r="I37" s="335"/>
      <c r="J37" s="335"/>
    </row>
    <row r="39" spans="1:6" s="337" customFormat="1" ht="12.75">
      <c r="A39" s="337" t="s">
        <v>454</v>
      </c>
      <c r="C39" s="338" t="s">
        <v>105</v>
      </c>
      <c r="D39" s="338"/>
      <c r="E39" s="338"/>
      <c r="F39" s="339"/>
    </row>
    <row r="40" spans="3:6" s="337" customFormat="1" ht="12.75">
      <c r="C40" s="339" t="s">
        <v>455</v>
      </c>
      <c r="E40" s="339"/>
      <c r="F40" s="339"/>
    </row>
  </sheetData>
  <sheetProtection selectLockedCells="1" selectUnlockedCells="1"/>
  <mergeCells count="13">
    <mergeCell ref="I9:I10"/>
    <mergeCell ref="J9:J10"/>
    <mergeCell ref="A37:G37"/>
    <mergeCell ref="A3:J3"/>
    <mergeCell ref="A4:J4"/>
    <mergeCell ref="A5:J5"/>
    <mergeCell ref="A7:J7"/>
    <mergeCell ref="A9:A10"/>
    <mergeCell ref="B9:B10"/>
    <mergeCell ref="C9:C10"/>
    <mergeCell ref="D9:D10"/>
    <mergeCell ref="E9:F9"/>
    <mergeCell ref="G9:H9"/>
  </mergeCells>
  <printOptions/>
  <pageMargins left="0.5513888888888889" right="0.15763888888888888" top="0.19652777777777777" bottom="0.19652777777777777" header="0.5118055555555555" footer="0.5118055555555555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4">
      <selection activeCell="H14" sqref="H14:I14"/>
    </sheetView>
  </sheetViews>
  <sheetFormatPr defaultColWidth="9.140625" defaultRowHeight="12.75"/>
  <cols>
    <col min="1" max="1" width="5.57421875" style="337" customWidth="1"/>
    <col min="2" max="2" width="1.8515625" style="337" customWidth="1"/>
    <col min="3" max="3" width="43.57421875" style="337" customWidth="1"/>
    <col min="4" max="4" width="20.00390625" style="337" customWidth="1"/>
    <col min="5" max="5" width="15.7109375" style="337" customWidth="1"/>
    <col min="6" max="16384" width="9.140625" style="337" customWidth="1"/>
  </cols>
  <sheetData>
    <row r="1" spans="1:5" ht="12.75">
      <c r="A1" s="224"/>
      <c r="B1" s="224"/>
      <c r="C1" s="224"/>
      <c r="E1" s="340" t="s">
        <v>456</v>
      </c>
    </row>
    <row r="2" spans="1:5" ht="12.75">
      <c r="A2" s="224"/>
      <c r="B2" s="224"/>
      <c r="C2" s="341"/>
      <c r="D2" s="342" t="s">
        <v>457</v>
      </c>
      <c r="E2" s="342"/>
    </row>
    <row r="3" spans="1:5" s="343" customFormat="1" ht="33" customHeight="1">
      <c r="A3" s="550" t="s">
        <v>458</v>
      </c>
      <c r="B3" s="550"/>
      <c r="C3" s="550"/>
      <c r="D3" s="550"/>
      <c r="E3" s="550"/>
    </row>
    <row r="4" spans="1:10" s="313" customFormat="1" ht="12.75" customHeight="1">
      <c r="A4" s="519" t="s">
        <v>459</v>
      </c>
      <c r="B4" s="519"/>
      <c r="C4" s="519"/>
      <c r="D4" s="519"/>
      <c r="E4" s="519"/>
      <c r="F4" s="226"/>
      <c r="G4" s="226"/>
      <c r="H4" s="226"/>
      <c r="I4" s="226"/>
      <c r="J4" s="226"/>
    </row>
    <row r="5" spans="1:10" s="313" customFormat="1" ht="12.75" customHeight="1">
      <c r="A5" s="520" t="s">
        <v>4</v>
      </c>
      <c r="B5" s="520"/>
      <c r="C5" s="520"/>
      <c r="D5" s="520"/>
      <c r="E5" s="520"/>
      <c r="F5" s="226"/>
      <c r="G5" s="226"/>
      <c r="H5" s="226"/>
      <c r="I5" s="226"/>
      <c r="J5" s="226"/>
    </row>
    <row r="6" spans="1:5" ht="12.75" customHeight="1">
      <c r="A6" s="344"/>
      <c r="B6" s="344"/>
      <c r="C6" s="344"/>
      <c r="D6" s="344"/>
      <c r="E6" s="344"/>
    </row>
    <row r="7" spans="1:5" ht="15" customHeight="1">
      <c r="A7" s="518" t="s">
        <v>460</v>
      </c>
      <c r="B7" s="518"/>
      <c r="C7" s="518"/>
      <c r="D7" s="518"/>
      <c r="E7" s="518"/>
    </row>
    <row r="8" spans="1:5" ht="12.75">
      <c r="A8" s="224"/>
      <c r="B8" s="224"/>
      <c r="C8" s="224"/>
      <c r="D8" s="224"/>
      <c r="E8" s="224"/>
    </row>
    <row r="9" spans="1:5" ht="38.25" customHeight="1">
      <c r="A9" s="345" t="s">
        <v>11</v>
      </c>
      <c r="B9" s="551" t="s">
        <v>250</v>
      </c>
      <c r="C9" s="551"/>
      <c r="D9" s="345" t="s">
        <v>14</v>
      </c>
      <c r="E9" s="345" t="s">
        <v>15</v>
      </c>
    </row>
    <row r="10" spans="1:5" ht="12.75">
      <c r="A10" s="346">
        <v>1</v>
      </c>
      <c r="B10" s="552">
        <v>2</v>
      </c>
      <c r="C10" s="552"/>
      <c r="D10" s="346">
        <v>3</v>
      </c>
      <c r="E10" s="346">
        <v>4</v>
      </c>
    </row>
    <row r="11" spans="1:5" ht="15" customHeight="1">
      <c r="A11" s="345" t="s">
        <v>254</v>
      </c>
      <c r="B11" s="547" t="s">
        <v>33</v>
      </c>
      <c r="C11" s="547"/>
      <c r="D11" s="347">
        <f>SUM(D12:D18)</f>
        <v>64128.21</v>
      </c>
      <c r="E11" s="347">
        <f>SUM(E12:E18)</f>
        <v>60413.63</v>
      </c>
    </row>
    <row r="12" spans="1:5" ht="15" customHeight="1">
      <c r="A12" s="348" t="s">
        <v>461</v>
      </c>
      <c r="B12" s="349"/>
      <c r="C12" s="350" t="s">
        <v>462</v>
      </c>
      <c r="D12" s="351"/>
      <c r="E12" s="352"/>
    </row>
    <row r="13" spans="1:5" ht="15" customHeight="1">
      <c r="A13" s="348" t="s">
        <v>287</v>
      </c>
      <c r="B13" s="349"/>
      <c r="C13" s="350" t="s">
        <v>463</v>
      </c>
      <c r="D13" s="351"/>
      <c r="E13" s="352"/>
    </row>
    <row r="14" spans="1:5" ht="15" customHeight="1">
      <c r="A14" s="348" t="s">
        <v>293</v>
      </c>
      <c r="B14" s="353"/>
      <c r="C14" s="350" t="s">
        <v>464</v>
      </c>
      <c r="D14" s="351"/>
      <c r="E14" s="352"/>
    </row>
    <row r="15" spans="1:5" ht="15" customHeight="1">
      <c r="A15" s="354" t="s">
        <v>305</v>
      </c>
      <c r="B15" s="355"/>
      <c r="C15" s="356" t="s">
        <v>465</v>
      </c>
      <c r="D15" s="351"/>
      <c r="E15" s="352"/>
    </row>
    <row r="16" spans="1:5" ht="30.75" customHeight="1">
      <c r="A16" s="357" t="s">
        <v>307</v>
      </c>
      <c r="B16" s="355"/>
      <c r="C16" s="350" t="s">
        <v>466</v>
      </c>
      <c r="D16" s="351"/>
      <c r="E16" s="352"/>
    </row>
    <row r="17" spans="1:5" ht="15" customHeight="1">
      <c r="A17" s="357" t="s">
        <v>311</v>
      </c>
      <c r="B17" s="355"/>
      <c r="C17" s="350" t="s">
        <v>467</v>
      </c>
      <c r="D17" s="351">
        <v>64128.21</v>
      </c>
      <c r="E17" s="352">
        <v>60413.63</v>
      </c>
    </row>
    <row r="18" spans="1:5" ht="15" customHeight="1">
      <c r="A18" s="354" t="s">
        <v>468</v>
      </c>
      <c r="B18" s="355"/>
      <c r="C18" s="350" t="s">
        <v>304</v>
      </c>
      <c r="D18" s="351"/>
      <c r="E18" s="352"/>
    </row>
    <row r="19" spans="1:5" ht="15" customHeight="1">
      <c r="A19" s="345">
        <v>2</v>
      </c>
      <c r="B19" s="548" t="s">
        <v>81</v>
      </c>
      <c r="C19" s="548"/>
      <c r="D19" s="347">
        <f>SUM(D20:D24)</f>
        <v>0</v>
      </c>
      <c r="E19" s="347">
        <f>SUM(E20:E24)</f>
        <v>0</v>
      </c>
    </row>
    <row r="20" spans="1:5" ht="15" customHeight="1">
      <c r="A20" s="348" t="s">
        <v>420</v>
      </c>
      <c r="B20" s="359"/>
      <c r="C20" s="356" t="s">
        <v>469</v>
      </c>
      <c r="D20" s="348"/>
      <c r="E20" s="352"/>
    </row>
    <row r="21" spans="1:5" ht="30" customHeight="1">
      <c r="A21" s="348" t="s">
        <v>422</v>
      </c>
      <c r="B21" s="359"/>
      <c r="C21" s="360" t="s">
        <v>466</v>
      </c>
      <c r="D21" s="348"/>
      <c r="E21" s="352"/>
    </row>
    <row r="22" spans="1:5" ht="15" customHeight="1">
      <c r="A22" s="348" t="s">
        <v>470</v>
      </c>
      <c r="B22" s="353"/>
      <c r="C22" s="361" t="s">
        <v>471</v>
      </c>
      <c r="D22" s="348"/>
      <c r="E22" s="352"/>
    </row>
    <row r="23" spans="1:5" ht="15" customHeight="1">
      <c r="A23" s="348" t="s">
        <v>472</v>
      </c>
      <c r="B23" s="353"/>
      <c r="C23" s="361" t="s">
        <v>473</v>
      </c>
      <c r="D23" s="348"/>
      <c r="E23" s="352"/>
    </row>
    <row r="24" spans="1:5" ht="15" customHeight="1">
      <c r="A24" s="348" t="s">
        <v>474</v>
      </c>
      <c r="B24" s="362"/>
      <c r="C24" s="361" t="s">
        <v>304</v>
      </c>
      <c r="D24" s="348"/>
      <c r="E24" s="352"/>
    </row>
    <row r="25" spans="1:5" s="366" customFormat="1" ht="12.75" customHeight="1">
      <c r="A25" s="363" t="s">
        <v>475</v>
      </c>
      <c r="B25" s="364"/>
      <c r="C25" s="364"/>
      <c r="D25" s="365"/>
      <c r="E25" s="365"/>
    </row>
    <row r="26" spans="1:5" s="366" customFormat="1" ht="12.75" customHeight="1">
      <c r="A26" s="549" t="s">
        <v>476</v>
      </c>
      <c r="B26" s="549"/>
      <c r="C26" s="549"/>
      <c r="D26" s="549"/>
      <c r="E26" s="549"/>
    </row>
    <row r="28" spans="1:6" ht="12.75">
      <c r="A28" s="337" t="s">
        <v>454</v>
      </c>
      <c r="C28" s="338" t="s">
        <v>477</v>
      </c>
      <c r="D28" s="338"/>
      <c r="E28" s="338"/>
      <c r="F28" s="339"/>
    </row>
    <row r="29" spans="3:6" ht="12.75">
      <c r="C29" s="339" t="s">
        <v>455</v>
      </c>
      <c r="E29" s="339"/>
      <c r="F29" s="339"/>
    </row>
  </sheetData>
  <sheetProtection selectLockedCells="1" selectUnlockedCells="1"/>
  <mergeCells count="9">
    <mergeCell ref="B11:C11"/>
    <mergeCell ref="B19:C19"/>
    <mergeCell ref="A26:E26"/>
    <mergeCell ref="A3:E3"/>
    <mergeCell ref="A4:E4"/>
    <mergeCell ref="A5:E5"/>
    <mergeCell ref="A7:E7"/>
    <mergeCell ref="B9:C9"/>
    <mergeCell ref="B10:C10"/>
  </mergeCells>
  <printOptions/>
  <pageMargins left="0.5513888888888889" right="0.5513888888888889" top="0.5902777777777778" bottom="0.5902777777777778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0"/>
  <sheetViews>
    <sheetView zoomScale="90" zoomScaleNormal="90" zoomScaleSheetLayoutView="40" zoomScalePageLayoutView="0" workbookViewId="0" topLeftCell="A1">
      <pane ySplit="10" topLeftCell="A21" activePane="bottomLeft" state="frozen"/>
      <selection pane="topLeft" activeCell="A1" sqref="A1"/>
      <selection pane="bottomLeft" activeCell="J30" sqref="J30"/>
    </sheetView>
  </sheetViews>
  <sheetFormatPr defaultColWidth="9.140625" defaultRowHeight="12.75"/>
  <cols>
    <col min="1" max="1" width="3.7109375" style="337" customWidth="1"/>
    <col min="2" max="3" width="1.57421875" style="337" customWidth="1"/>
    <col min="4" max="4" width="21.7109375" style="337" customWidth="1"/>
    <col min="5" max="5" width="6.57421875" style="337" customWidth="1"/>
    <col min="6" max="6" width="7.140625" style="337" customWidth="1"/>
    <col min="7" max="7" width="10.421875" style="337" customWidth="1"/>
    <col min="8" max="8" width="9.00390625" style="337" customWidth="1"/>
    <col min="9" max="9" width="7.00390625" style="337" customWidth="1"/>
    <col min="10" max="10" width="12.140625" style="337" customWidth="1"/>
    <col min="11" max="11" width="9.421875" style="337" customWidth="1"/>
    <col min="12" max="12" width="8.28125" style="337" customWidth="1"/>
    <col min="13" max="13" width="10.00390625" style="337" customWidth="1"/>
    <col min="14" max="14" width="9.7109375" style="337" customWidth="1"/>
    <col min="15" max="15" width="8.7109375" style="337" customWidth="1"/>
    <col min="16" max="17" width="8.28125" style="337" customWidth="1"/>
    <col min="18" max="18" width="10.7109375" style="337" customWidth="1"/>
    <col min="19" max="19" width="10.7109375" style="367" customWidth="1"/>
    <col min="20" max="20" width="11.7109375" style="339" customWidth="1"/>
    <col min="21" max="16384" width="9.140625" style="339" customWidth="1"/>
  </cols>
  <sheetData>
    <row r="1" spans="1:19" ht="12.75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368">
        <v>43465</v>
      </c>
      <c r="N1" s="369" t="s">
        <v>478</v>
      </c>
      <c r="O1" s="340"/>
      <c r="P1" s="340"/>
      <c r="Q1" s="340"/>
      <c r="R1" s="340"/>
      <c r="S1" s="370"/>
    </row>
    <row r="2" spans="1:17" ht="14.2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 t="s">
        <v>224</v>
      </c>
      <c r="O2" s="224"/>
      <c r="P2" s="224"/>
      <c r="Q2" s="224"/>
    </row>
    <row r="3" spans="1:19" ht="19.5" customHeight="1">
      <c r="A3" s="553" t="s">
        <v>479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371"/>
    </row>
    <row r="4" spans="2:19" s="313" customFormat="1" ht="12.75" customHeight="1">
      <c r="B4" s="226"/>
      <c r="C4" s="226"/>
      <c r="E4" s="519" t="s">
        <v>109</v>
      </c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226"/>
      <c r="Q4" s="226"/>
      <c r="R4" s="226"/>
      <c r="S4" s="372"/>
    </row>
    <row r="5" spans="2:19" s="313" customFormat="1" ht="12.75" customHeight="1">
      <c r="B5" s="226"/>
      <c r="C5" s="226"/>
      <c r="E5" s="520" t="s">
        <v>4</v>
      </c>
      <c r="F5" s="520"/>
      <c r="G5" s="520"/>
      <c r="H5" s="520"/>
      <c r="I5" s="520"/>
      <c r="J5" s="520"/>
      <c r="K5" s="520"/>
      <c r="L5" s="520"/>
      <c r="M5" s="520"/>
      <c r="N5" s="520"/>
      <c r="O5" s="520"/>
      <c r="S5" s="367"/>
    </row>
    <row r="6" spans="1:18" ht="3" customHeight="1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</row>
    <row r="7" spans="1:19" ht="22.5" customHeight="1">
      <c r="A7" s="518" t="s">
        <v>480</v>
      </c>
      <c r="B7" s="518"/>
      <c r="C7" s="518"/>
      <c r="D7" s="518"/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373"/>
    </row>
    <row r="8" spans="1:18" ht="4.5" customHeight="1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</row>
    <row r="9" spans="1:19" s="374" customFormat="1" ht="27" customHeight="1">
      <c r="A9" s="554" t="s">
        <v>481</v>
      </c>
      <c r="B9" s="555" t="s">
        <v>12</v>
      </c>
      <c r="C9" s="555"/>
      <c r="D9" s="555"/>
      <c r="E9" s="554" t="s">
        <v>131</v>
      </c>
      <c r="F9" s="554" t="s">
        <v>133</v>
      </c>
      <c r="G9" s="554"/>
      <c r="H9" s="554" t="s">
        <v>482</v>
      </c>
      <c r="I9" s="554" t="s">
        <v>483</v>
      </c>
      <c r="J9" s="554" t="s">
        <v>139</v>
      </c>
      <c r="K9" s="554" t="s">
        <v>484</v>
      </c>
      <c r="L9" s="554" t="s">
        <v>485</v>
      </c>
      <c r="M9" s="554" t="s">
        <v>145</v>
      </c>
      <c r="N9" s="554" t="s">
        <v>486</v>
      </c>
      <c r="O9" s="554"/>
      <c r="P9" s="554" t="s">
        <v>487</v>
      </c>
      <c r="Q9" s="554" t="s">
        <v>488</v>
      </c>
      <c r="R9" s="556" t="s">
        <v>221</v>
      </c>
      <c r="S9" s="201"/>
    </row>
    <row r="10" spans="1:19" s="374" customFormat="1" ht="42">
      <c r="A10" s="554"/>
      <c r="B10" s="555"/>
      <c r="C10" s="555"/>
      <c r="D10" s="555"/>
      <c r="E10" s="554"/>
      <c r="F10" s="318" t="s">
        <v>489</v>
      </c>
      <c r="G10" s="318" t="s">
        <v>490</v>
      </c>
      <c r="H10" s="554"/>
      <c r="I10" s="554"/>
      <c r="J10" s="554"/>
      <c r="K10" s="554"/>
      <c r="L10" s="554"/>
      <c r="M10" s="554"/>
      <c r="N10" s="318" t="s">
        <v>491</v>
      </c>
      <c r="O10" s="438" t="s">
        <v>486</v>
      </c>
      <c r="P10" s="554"/>
      <c r="Q10" s="554"/>
      <c r="R10" s="556"/>
      <c r="S10" s="201"/>
    </row>
    <row r="11" spans="1:19" s="377" customFormat="1" ht="12.75">
      <c r="A11" s="375">
        <v>1</v>
      </c>
      <c r="B11" s="560">
        <v>2</v>
      </c>
      <c r="C11" s="560"/>
      <c r="D11" s="560"/>
      <c r="E11" s="375">
        <v>3</v>
      </c>
      <c r="F11" s="375">
        <v>4</v>
      </c>
      <c r="G11" s="375">
        <v>5</v>
      </c>
      <c r="H11" s="375">
        <v>6</v>
      </c>
      <c r="I11" s="375">
        <v>7</v>
      </c>
      <c r="J11" s="375">
        <v>8</v>
      </c>
      <c r="K11" s="375">
        <v>9</v>
      </c>
      <c r="L11" s="375">
        <v>10</v>
      </c>
      <c r="M11" s="375">
        <v>11</v>
      </c>
      <c r="N11" s="375">
        <v>12</v>
      </c>
      <c r="O11" s="375">
        <v>13</v>
      </c>
      <c r="P11" s="375">
        <v>14</v>
      </c>
      <c r="Q11" s="375">
        <v>15</v>
      </c>
      <c r="R11" s="376">
        <v>16</v>
      </c>
      <c r="S11" s="223"/>
    </row>
    <row r="12" spans="1:19" s="377" customFormat="1" ht="39.75" customHeight="1">
      <c r="A12" s="378" t="s">
        <v>254</v>
      </c>
      <c r="B12" s="561" t="s">
        <v>492</v>
      </c>
      <c r="C12" s="561"/>
      <c r="D12" s="561"/>
      <c r="E12" s="379"/>
      <c r="F12" s="379"/>
      <c r="G12" s="380">
        <v>857858.84</v>
      </c>
      <c r="H12" s="380">
        <v>44497.53</v>
      </c>
      <c r="I12" s="380"/>
      <c r="J12" s="380">
        <v>19709.53</v>
      </c>
      <c r="K12" s="379"/>
      <c r="L12" s="379"/>
      <c r="M12" s="380">
        <v>232076.49</v>
      </c>
      <c r="N12" s="381"/>
      <c r="O12" s="381">
        <v>30905.68</v>
      </c>
      <c r="P12" s="379"/>
      <c r="Q12" s="379"/>
      <c r="R12" s="382">
        <f>SUM(E12:Q12)</f>
        <v>1185048.07</v>
      </c>
      <c r="S12" s="220"/>
    </row>
    <row r="13" spans="1:19" s="377" customFormat="1" ht="25.5" customHeight="1">
      <c r="A13" s="105" t="s">
        <v>255</v>
      </c>
      <c r="B13" s="383"/>
      <c r="C13" s="461" t="s">
        <v>493</v>
      </c>
      <c r="D13" s="461"/>
      <c r="E13" s="384">
        <f>SUM(E14:E15)</f>
        <v>0</v>
      </c>
      <c r="F13" s="384">
        <f aca="true" t="shared" si="0" ref="F13:R13">SUM(F14:F15)</f>
        <v>0</v>
      </c>
      <c r="G13" s="384">
        <f t="shared" si="0"/>
        <v>340869.21</v>
      </c>
      <c r="H13" s="384">
        <f t="shared" si="0"/>
        <v>2400</v>
      </c>
      <c r="I13" s="384">
        <f t="shared" si="0"/>
        <v>0</v>
      </c>
      <c r="J13" s="384">
        <f t="shared" si="0"/>
        <v>5069.099999999999</v>
      </c>
      <c r="K13" s="384">
        <f t="shared" si="0"/>
        <v>0</v>
      </c>
      <c r="L13" s="384">
        <f t="shared" si="0"/>
        <v>0</v>
      </c>
      <c r="M13" s="384">
        <f>SUM(M14:M15)</f>
        <v>20600</v>
      </c>
      <c r="N13" s="384">
        <f t="shared" si="0"/>
        <v>0</v>
      </c>
      <c r="O13" s="384">
        <f t="shared" si="0"/>
        <v>241.09</v>
      </c>
      <c r="P13" s="384">
        <f t="shared" si="0"/>
        <v>0</v>
      </c>
      <c r="Q13" s="384">
        <f t="shared" si="0"/>
        <v>0</v>
      </c>
      <c r="R13" s="385">
        <f t="shared" si="0"/>
        <v>369179.4</v>
      </c>
      <c r="S13" s="253"/>
    </row>
    <row r="14" spans="1:19" s="377" customFormat="1" ht="25.5">
      <c r="A14" s="107" t="s">
        <v>420</v>
      </c>
      <c r="B14" s="386" t="s">
        <v>494</v>
      </c>
      <c r="C14" s="387"/>
      <c r="D14" s="98" t="s">
        <v>495</v>
      </c>
      <c r="E14" s="388"/>
      <c r="F14" s="164"/>
      <c r="G14" s="164"/>
      <c r="H14" s="164">
        <v>2400</v>
      </c>
      <c r="I14" s="164"/>
      <c r="J14" s="164">
        <v>4560.9</v>
      </c>
      <c r="K14" s="164"/>
      <c r="L14" s="164"/>
      <c r="M14" s="164">
        <v>20600</v>
      </c>
      <c r="N14" s="164"/>
      <c r="O14" s="164">
        <v>168.65</v>
      </c>
      <c r="P14" s="164"/>
      <c r="Q14" s="164"/>
      <c r="R14" s="389">
        <f aca="true" t="shared" si="1" ref="R14:R51">SUM(E14:Q14)</f>
        <v>27729.550000000003</v>
      </c>
      <c r="S14" s="253"/>
    </row>
    <row r="15" spans="1:19" s="377" customFormat="1" ht="25.5">
      <c r="A15" s="375" t="s">
        <v>422</v>
      </c>
      <c r="B15" s="387"/>
      <c r="C15" s="387"/>
      <c r="D15" s="390" t="s">
        <v>496</v>
      </c>
      <c r="E15" s="164"/>
      <c r="F15" s="164"/>
      <c r="G15" s="164">
        <v>340869.21</v>
      </c>
      <c r="H15" s="164"/>
      <c r="I15" s="164"/>
      <c r="J15" s="164">
        <v>508.2</v>
      </c>
      <c r="K15" s="164"/>
      <c r="L15" s="164"/>
      <c r="M15" s="164"/>
      <c r="N15" s="164"/>
      <c r="O15" s="164">
        <v>72.44</v>
      </c>
      <c r="P15" s="164"/>
      <c r="Q15" s="164"/>
      <c r="R15" s="389">
        <f t="shared" si="1"/>
        <v>341449.85000000003</v>
      </c>
      <c r="S15" s="253"/>
    </row>
    <row r="16" spans="1:19" s="377" customFormat="1" ht="51" customHeight="1">
      <c r="A16" s="105" t="s">
        <v>256</v>
      </c>
      <c r="B16" s="463" t="s">
        <v>497</v>
      </c>
      <c r="C16" s="463"/>
      <c r="D16" s="463"/>
      <c r="E16" s="384">
        <f>SUM(E17:E19)</f>
        <v>0</v>
      </c>
      <c r="F16" s="384">
        <f aca="true" t="shared" si="2" ref="F16:R16">SUM(F17:F19)</f>
        <v>0</v>
      </c>
      <c r="G16" s="384">
        <f t="shared" si="2"/>
        <v>0</v>
      </c>
      <c r="H16" s="384">
        <f t="shared" si="2"/>
        <v>0</v>
      </c>
      <c r="I16" s="384">
        <f t="shared" si="2"/>
        <v>0</v>
      </c>
      <c r="J16" s="384">
        <f t="shared" si="2"/>
        <v>-425.74</v>
      </c>
      <c r="K16" s="384">
        <f t="shared" si="2"/>
        <v>0</v>
      </c>
      <c r="L16" s="384">
        <f t="shared" si="2"/>
        <v>0</v>
      </c>
      <c r="M16" s="384">
        <f t="shared" si="2"/>
        <v>-9790.48</v>
      </c>
      <c r="N16" s="384">
        <f t="shared" si="2"/>
        <v>0</v>
      </c>
      <c r="O16" s="384">
        <f t="shared" si="2"/>
        <v>-62.02</v>
      </c>
      <c r="P16" s="384">
        <f t="shared" si="2"/>
        <v>0</v>
      </c>
      <c r="Q16" s="384">
        <f t="shared" si="2"/>
        <v>0</v>
      </c>
      <c r="R16" s="385">
        <f t="shared" si="2"/>
        <v>-10278.24</v>
      </c>
      <c r="S16" s="253"/>
    </row>
    <row r="17" spans="1:19" s="377" customFormat="1" ht="12.75">
      <c r="A17" s="391" t="s">
        <v>257</v>
      </c>
      <c r="B17" s="392"/>
      <c r="C17" s="387"/>
      <c r="D17" s="98" t="s">
        <v>498</v>
      </c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389">
        <f t="shared" si="1"/>
        <v>0</v>
      </c>
      <c r="S17" s="253"/>
    </row>
    <row r="18" spans="1:19" s="377" customFormat="1" ht="12.75">
      <c r="A18" s="105" t="s">
        <v>259</v>
      </c>
      <c r="B18" s="392"/>
      <c r="C18" s="387"/>
      <c r="D18" s="98" t="s">
        <v>499</v>
      </c>
      <c r="E18" s="388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389">
        <f t="shared" si="1"/>
        <v>0</v>
      </c>
      <c r="S18" s="253"/>
    </row>
    <row r="19" spans="1:19" s="377" customFormat="1" ht="12.75">
      <c r="A19" s="105" t="s">
        <v>261</v>
      </c>
      <c r="B19" s="392"/>
      <c r="C19" s="387"/>
      <c r="D19" s="98" t="s">
        <v>500</v>
      </c>
      <c r="E19" s="388"/>
      <c r="F19" s="164"/>
      <c r="G19" s="164"/>
      <c r="H19" s="164"/>
      <c r="I19" s="164"/>
      <c r="J19" s="164">
        <v>-425.74</v>
      </c>
      <c r="K19" s="164"/>
      <c r="L19" s="164"/>
      <c r="M19" s="164">
        <v>-9790.48</v>
      </c>
      <c r="N19" s="164"/>
      <c r="O19" s="164">
        <v>-62.02</v>
      </c>
      <c r="P19" s="164"/>
      <c r="Q19" s="164"/>
      <c r="R19" s="389">
        <f t="shared" si="1"/>
        <v>-10278.24</v>
      </c>
      <c r="S19" s="253"/>
    </row>
    <row r="20" spans="1:19" s="377" customFormat="1" ht="15" customHeight="1">
      <c r="A20" s="105" t="s">
        <v>265</v>
      </c>
      <c r="B20" s="393"/>
      <c r="C20" s="562" t="s">
        <v>429</v>
      </c>
      <c r="D20" s="562"/>
      <c r="E20" s="384"/>
      <c r="F20" s="251"/>
      <c r="G20" s="251"/>
      <c r="H20" s="251"/>
      <c r="I20" s="251"/>
      <c r="J20" s="251"/>
      <c r="K20" s="251"/>
      <c r="L20" s="251"/>
      <c r="M20" s="251"/>
      <c r="N20" s="251"/>
      <c r="O20" s="394"/>
      <c r="P20" s="251"/>
      <c r="Q20" s="251"/>
      <c r="R20" s="389">
        <f t="shared" si="1"/>
        <v>0</v>
      </c>
      <c r="S20" s="253"/>
    </row>
    <row r="21" spans="1:19" s="377" customFormat="1" ht="15" customHeight="1">
      <c r="A21" s="105">
        <v>5</v>
      </c>
      <c r="B21" s="395"/>
      <c r="C21" s="131"/>
      <c r="D21" s="396" t="s">
        <v>501</v>
      </c>
      <c r="E21" s="388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389"/>
      <c r="S21" s="253"/>
    </row>
    <row r="22" spans="1:19" s="377" customFormat="1" ht="54.75" customHeight="1">
      <c r="A22" s="378">
        <v>6</v>
      </c>
      <c r="B22" s="563" t="s">
        <v>502</v>
      </c>
      <c r="C22" s="563"/>
      <c r="D22" s="563"/>
      <c r="E22" s="248">
        <f>E12+E13-E16+E20</f>
        <v>0</v>
      </c>
      <c r="F22" s="248">
        <f aca="true" t="shared" si="3" ref="F22:Q22">F12+F13-F16+F20</f>
        <v>0</v>
      </c>
      <c r="G22" s="168">
        <f t="shared" si="3"/>
        <v>1198728.05</v>
      </c>
      <c r="H22" s="299">
        <f t="shared" si="3"/>
        <v>46897.53</v>
      </c>
      <c r="I22" s="168">
        <f t="shared" si="3"/>
        <v>0</v>
      </c>
      <c r="J22" s="168">
        <f>J12+J13+J16+J20</f>
        <v>24352.889999999996</v>
      </c>
      <c r="K22" s="168">
        <f t="shared" si="3"/>
        <v>0</v>
      </c>
      <c r="L22" s="168">
        <f t="shared" si="3"/>
        <v>0</v>
      </c>
      <c r="M22" s="168">
        <f>M12+M13+M16+M20</f>
        <v>242886.00999999998</v>
      </c>
      <c r="N22" s="168">
        <f>N12+N13+N16+N20</f>
        <v>0</v>
      </c>
      <c r="O22" s="168">
        <f>O12+O13+O16+O20</f>
        <v>31084.75</v>
      </c>
      <c r="P22" s="168">
        <f t="shared" si="3"/>
        <v>0</v>
      </c>
      <c r="Q22" s="248">
        <f t="shared" si="3"/>
        <v>0</v>
      </c>
      <c r="R22" s="382">
        <f>R12+R13+R16+R20</f>
        <v>1543949.2300000002</v>
      </c>
      <c r="S22" s="220"/>
    </row>
    <row r="23" spans="1:19" s="377" customFormat="1" ht="39.75" customHeight="1">
      <c r="A23" s="378">
        <v>7</v>
      </c>
      <c r="B23" s="558" t="s">
        <v>503</v>
      </c>
      <c r="C23" s="558"/>
      <c r="D23" s="558"/>
      <c r="E23" s="164" t="s">
        <v>504</v>
      </c>
      <c r="F23" s="397"/>
      <c r="G23" s="398">
        <v>-334551.54</v>
      </c>
      <c r="H23" s="398">
        <v>-36733.49</v>
      </c>
      <c r="I23" s="399"/>
      <c r="J23" s="399">
        <v>-17131.22</v>
      </c>
      <c r="K23" s="399"/>
      <c r="L23" s="399"/>
      <c r="M23" s="398">
        <v>-150112.79</v>
      </c>
      <c r="N23" s="399" t="s">
        <v>504</v>
      </c>
      <c r="O23" s="399">
        <v>-1287.66</v>
      </c>
      <c r="P23" s="399" t="s">
        <v>504</v>
      </c>
      <c r="Q23" s="397" t="s">
        <v>504</v>
      </c>
      <c r="R23" s="400">
        <f>SUM(E23:Q23)</f>
        <v>-539816.7000000001</v>
      </c>
      <c r="S23" s="253"/>
    </row>
    <row r="24" spans="1:19" s="377" customFormat="1" ht="39.75" customHeight="1">
      <c r="A24" s="391">
        <v>8</v>
      </c>
      <c r="B24" s="392"/>
      <c r="C24" s="461" t="s">
        <v>505</v>
      </c>
      <c r="D24" s="461"/>
      <c r="E24" s="164" t="s">
        <v>504</v>
      </c>
      <c r="F24" s="164"/>
      <c r="G24" s="164"/>
      <c r="H24" s="164"/>
      <c r="I24" s="164"/>
      <c r="J24" s="164"/>
      <c r="K24" s="164"/>
      <c r="L24" s="164"/>
      <c r="M24" s="164"/>
      <c r="N24" s="81" t="s">
        <v>504</v>
      </c>
      <c r="O24" s="164"/>
      <c r="P24" s="164" t="s">
        <v>504</v>
      </c>
      <c r="Q24" s="164" t="s">
        <v>504</v>
      </c>
      <c r="R24" s="401">
        <f t="shared" si="1"/>
        <v>0</v>
      </c>
      <c r="S24" s="253"/>
    </row>
    <row r="25" spans="1:19" s="377" customFormat="1" ht="38.25" customHeight="1">
      <c r="A25" s="391">
        <v>9</v>
      </c>
      <c r="B25" s="392"/>
      <c r="C25" s="461" t="s">
        <v>506</v>
      </c>
      <c r="D25" s="461"/>
      <c r="E25" s="164" t="s">
        <v>504</v>
      </c>
      <c r="F25" s="175"/>
      <c r="G25" s="175">
        <v>-7120.22</v>
      </c>
      <c r="H25" s="175">
        <v>-2981.39</v>
      </c>
      <c r="I25" s="175"/>
      <c r="J25" s="175">
        <v>-809.9</v>
      </c>
      <c r="K25" s="175"/>
      <c r="L25" s="175"/>
      <c r="M25" s="175">
        <v>-19150.79</v>
      </c>
      <c r="N25" s="85" t="s">
        <v>504</v>
      </c>
      <c r="O25" s="175"/>
      <c r="P25" s="175" t="s">
        <v>504</v>
      </c>
      <c r="Q25" s="175" t="s">
        <v>504</v>
      </c>
      <c r="R25" s="401">
        <f t="shared" si="1"/>
        <v>-30062.300000000003</v>
      </c>
      <c r="S25" s="253"/>
    </row>
    <row r="26" spans="1:19" s="377" customFormat="1" ht="51" customHeight="1">
      <c r="A26" s="391">
        <v>10</v>
      </c>
      <c r="B26" s="392"/>
      <c r="C26" s="461" t="s">
        <v>507</v>
      </c>
      <c r="D26" s="461"/>
      <c r="E26" s="164" t="s">
        <v>504</v>
      </c>
      <c r="F26" s="251">
        <f>SUM(F27:F29)</f>
        <v>0</v>
      </c>
      <c r="G26" s="251">
        <f aca="true" t="shared" si="4" ref="G26:O26">SUM(G27:G29)</f>
        <v>0</v>
      </c>
      <c r="H26" s="251">
        <f t="shared" si="4"/>
        <v>0</v>
      </c>
      <c r="I26" s="251">
        <f t="shared" si="4"/>
        <v>0</v>
      </c>
      <c r="J26" s="251">
        <f t="shared" si="4"/>
        <v>425.74</v>
      </c>
      <c r="K26" s="251">
        <f t="shared" si="4"/>
        <v>0</v>
      </c>
      <c r="L26" s="251">
        <f t="shared" si="4"/>
        <v>0</v>
      </c>
      <c r="M26" s="251">
        <f t="shared" si="4"/>
        <v>9790.32</v>
      </c>
      <c r="N26" s="81" t="s">
        <v>504</v>
      </c>
      <c r="O26" s="251">
        <f t="shared" si="4"/>
        <v>0</v>
      </c>
      <c r="P26" s="164" t="s">
        <v>504</v>
      </c>
      <c r="Q26" s="164" t="s">
        <v>504</v>
      </c>
      <c r="R26" s="401">
        <f>SUM(R27:R29)</f>
        <v>10216.06</v>
      </c>
      <c r="S26" s="253"/>
    </row>
    <row r="27" spans="1:19" s="377" customFormat="1" ht="12.75">
      <c r="A27" s="402" t="s">
        <v>508</v>
      </c>
      <c r="B27" s="403"/>
      <c r="C27" s="131"/>
      <c r="D27" s="396" t="s">
        <v>498</v>
      </c>
      <c r="E27" s="81" t="s">
        <v>504</v>
      </c>
      <c r="F27" s="164"/>
      <c r="G27" s="164"/>
      <c r="H27" s="164"/>
      <c r="I27" s="164"/>
      <c r="J27" s="164"/>
      <c r="K27" s="164"/>
      <c r="L27" s="164"/>
      <c r="M27" s="164"/>
      <c r="N27" s="81" t="s">
        <v>504</v>
      </c>
      <c r="O27" s="81"/>
      <c r="P27" s="81" t="s">
        <v>504</v>
      </c>
      <c r="Q27" s="81" t="s">
        <v>504</v>
      </c>
      <c r="R27" s="401">
        <f t="shared" si="1"/>
        <v>0</v>
      </c>
      <c r="S27" s="253"/>
    </row>
    <row r="28" spans="1:19" s="377" customFormat="1" ht="12.75">
      <c r="A28" s="402" t="s">
        <v>509</v>
      </c>
      <c r="B28" s="403"/>
      <c r="C28" s="131"/>
      <c r="D28" s="396" t="s">
        <v>499</v>
      </c>
      <c r="E28" s="81" t="s">
        <v>504</v>
      </c>
      <c r="F28" s="164"/>
      <c r="G28" s="164"/>
      <c r="H28" s="164"/>
      <c r="I28" s="164"/>
      <c r="J28" s="164"/>
      <c r="K28" s="164"/>
      <c r="L28" s="164"/>
      <c r="M28" s="164"/>
      <c r="N28" s="81" t="s">
        <v>504</v>
      </c>
      <c r="O28" s="81"/>
      <c r="P28" s="81" t="s">
        <v>504</v>
      </c>
      <c r="Q28" s="81" t="s">
        <v>504</v>
      </c>
      <c r="R28" s="401">
        <f t="shared" si="1"/>
        <v>0</v>
      </c>
      <c r="S28" s="253"/>
    </row>
    <row r="29" spans="1:19" s="377" customFormat="1" ht="12.75">
      <c r="A29" s="402" t="s">
        <v>510</v>
      </c>
      <c r="B29" s="403"/>
      <c r="C29" s="131"/>
      <c r="D29" s="396" t="s">
        <v>500</v>
      </c>
      <c r="E29" s="81" t="s">
        <v>504</v>
      </c>
      <c r="F29" s="164"/>
      <c r="G29" s="164"/>
      <c r="H29" s="164"/>
      <c r="I29" s="164"/>
      <c r="J29" s="164">
        <v>425.74</v>
      </c>
      <c r="K29" s="164"/>
      <c r="L29" s="164"/>
      <c r="M29" s="164">
        <v>9790.32</v>
      </c>
      <c r="N29" s="81" t="s">
        <v>504</v>
      </c>
      <c r="O29" s="81"/>
      <c r="P29" s="81" t="s">
        <v>504</v>
      </c>
      <c r="Q29" s="81" t="s">
        <v>504</v>
      </c>
      <c r="R29" s="401">
        <f t="shared" si="1"/>
        <v>10216.06</v>
      </c>
      <c r="S29" s="253"/>
    </row>
    <row r="30" spans="1:19" s="377" customFormat="1" ht="15" customHeight="1">
      <c r="A30" s="391">
        <v>11</v>
      </c>
      <c r="B30" s="403"/>
      <c r="C30" s="557" t="s">
        <v>429</v>
      </c>
      <c r="D30" s="557"/>
      <c r="E30" s="81" t="s">
        <v>504</v>
      </c>
      <c r="F30" s="164"/>
      <c r="G30" s="164"/>
      <c r="H30" s="164"/>
      <c r="I30" s="164"/>
      <c r="J30" s="164"/>
      <c r="K30" s="164"/>
      <c r="L30" s="164"/>
      <c r="M30" s="164"/>
      <c r="N30" s="81" t="s">
        <v>504</v>
      </c>
      <c r="O30" s="164"/>
      <c r="P30" s="164" t="s">
        <v>504</v>
      </c>
      <c r="Q30" s="164" t="s">
        <v>504</v>
      </c>
      <c r="R30" s="401">
        <f t="shared" si="1"/>
        <v>0</v>
      </c>
      <c r="S30" s="253"/>
    </row>
    <row r="31" spans="1:19" s="377" customFormat="1" ht="15" customHeight="1">
      <c r="A31" s="391">
        <v>12</v>
      </c>
      <c r="B31" s="403"/>
      <c r="C31" s="131"/>
      <c r="D31" s="396" t="s">
        <v>501</v>
      </c>
      <c r="E31" s="81" t="s">
        <v>236</v>
      </c>
      <c r="F31" s="164"/>
      <c r="G31" s="164"/>
      <c r="H31" s="164"/>
      <c r="I31" s="164"/>
      <c r="J31" s="164"/>
      <c r="K31" s="164"/>
      <c r="L31" s="164"/>
      <c r="M31" s="164"/>
      <c r="N31" s="81"/>
      <c r="O31" s="164"/>
      <c r="P31" s="164"/>
      <c r="Q31" s="164"/>
      <c r="R31" s="401"/>
      <c r="S31" s="253"/>
    </row>
    <row r="32" spans="1:19" s="377" customFormat="1" ht="54.75" customHeight="1">
      <c r="A32" s="378">
        <v>13</v>
      </c>
      <c r="B32" s="558" t="s">
        <v>511</v>
      </c>
      <c r="C32" s="558"/>
      <c r="D32" s="558"/>
      <c r="E32" s="164" t="s">
        <v>504</v>
      </c>
      <c r="F32" s="248">
        <f>F23+F24+F25-F26+F30</f>
        <v>0</v>
      </c>
      <c r="G32" s="299">
        <f aca="true" t="shared" si="5" ref="G32:L32">G23+G24+G25-G26+G30</f>
        <v>-341671.75999999995</v>
      </c>
      <c r="H32" s="248">
        <f t="shared" si="5"/>
        <v>-39714.88</v>
      </c>
      <c r="I32" s="248">
        <f t="shared" si="5"/>
        <v>0</v>
      </c>
      <c r="J32" s="168">
        <f>J23+J24+J25+J26+J30</f>
        <v>-17515.38</v>
      </c>
      <c r="K32" s="248">
        <f t="shared" si="5"/>
        <v>0</v>
      </c>
      <c r="L32" s="248">
        <f t="shared" si="5"/>
        <v>0</v>
      </c>
      <c r="M32" s="299">
        <f>M23+M24+M25+M26+M30</f>
        <v>-159473.26</v>
      </c>
      <c r="N32" s="168" t="s">
        <v>236</v>
      </c>
      <c r="O32" s="168">
        <f>O23+O24+O25-O26+O30</f>
        <v>-1287.66</v>
      </c>
      <c r="P32" s="164" t="s">
        <v>504</v>
      </c>
      <c r="Q32" s="164" t="s">
        <v>504</v>
      </c>
      <c r="R32" s="382">
        <f>R23+R24+R2+R26+R30+R25</f>
        <v>-559662.9400000001</v>
      </c>
      <c r="S32" s="220"/>
    </row>
    <row r="33" spans="1:19" s="377" customFormat="1" ht="39.75" customHeight="1">
      <c r="A33" s="378">
        <v>14</v>
      </c>
      <c r="B33" s="559" t="s">
        <v>512</v>
      </c>
      <c r="C33" s="559"/>
      <c r="D33" s="559"/>
      <c r="E33" s="164" t="s">
        <v>504</v>
      </c>
      <c r="F33" s="164"/>
      <c r="G33" s="164"/>
      <c r="H33" s="164"/>
      <c r="I33" s="404"/>
      <c r="J33" s="164"/>
      <c r="K33" s="164"/>
      <c r="L33" s="405"/>
      <c r="M33" s="164"/>
      <c r="N33" s="81" t="s">
        <v>504</v>
      </c>
      <c r="O33" s="164"/>
      <c r="P33" s="164"/>
      <c r="Q33" s="164"/>
      <c r="R33" s="401">
        <f t="shared" si="1"/>
        <v>0</v>
      </c>
      <c r="S33" s="253"/>
    </row>
    <row r="34" spans="1:19" s="377" customFormat="1" ht="39.75" customHeight="1">
      <c r="A34" s="391">
        <v>15</v>
      </c>
      <c r="B34" s="392"/>
      <c r="C34" s="461" t="s">
        <v>513</v>
      </c>
      <c r="D34" s="461"/>
      <c r="E34" s="164" t="s">
        <v>504</v>
      </c>
      <c r="F34" s="164"/>
      <c r="G34" s="164"/>
      <c r="H34" s="164"/>
      <c r="I34" s="405"/>
      <c r="J34" s="164"/>
      <c r="K34" s="164"/>
      <c r="L34" s="405"/>
      <c r="M34" s="164"/>
      <c r="N34" s="81" t="s">
        <v>504</v>
      </c>
      <c r="O34" s="164"/>
      <c r="P34" s="164"/>
      <c r="Q34" s="164"/>
      <c r="R34" s="401">
        <f t="shared" si="1"/>
        <v>0</v>
      </c>
      <c r="S34" s="253"/>
    </row>
    <row r="35" spans="1:19" s="377" customFormat="1" ht="29.25" customHeight="1">
      <c r="A35" s="391">
        <v>16</v>
      </c>
      <c r="B35" s="392"/>
      <c r="C35" s="461" t="s">
        <v>514</v>
      </c>
      <c r="D35" s="461"/>
      <c r="E35" s="57" t="s">
        <v>504</v>
      </c>
      <c r="F35" s="57"/>
      <c r="G35" s="57"/>
      <c r="H35" s="57"/>
      <c r="I35" s="300"/>
      <c r="J35" s="57"/>
      <c r="K35" s="57"/>
      <c r="L35" s="300"/>
      <c r="M35" s="57"/>
      <c r="N35" s="81" t="s">
        <v>504</v>
      </c>
      <c r="O35" s="57"/>
      <c r="P35" s="57"/>
      <c r="Q35" s="57"/>
      <c r="R35" s="401">
        <f t="shared" si="1"/>
        <v>0</v>
      </c>
      <c r="S35" s="253"/>
    </row>
    <row r="36" spans="1:19" s="377" customFormat="1" ht="39.75" customHeight="1">
      <c r="A36" s="391">
        <v>17</v>
      </c>
      <c r="B36" s="392"/>
      <c r="C36" s="461" t="s">
        <v>515</v>
      </c>
      <c r="D36" s="461"/>
      <c r="E36" s="164" t="s">
        <v>504</v>
      </c>
      <c r="F36" s="164"/>
      <c r="G36" s="164"/>
      <c r="H36" s="164"/>
      <c r="I36" s="405"/>
      <c r="J36" s="164"/>
      <c r="K36" s="164"/>
      <c r="L36" s="405"/>
      <c r="M36" s="164"/>
      <c r="N36" s="81" t="s">
        <v>504</v>
      </c>
      <c r="O36" s="164"/>
      <c r="P36" s="164"/>
      <c r="Q36" s="164"/>
      <c r="R36" s="401">
        <f t="shared" si="1"/>
        <v>0</v>
      </c>
      <c r="S36" s="253"/>
    </row>
    <row r="37" spans="1:19" s="377" customFormat="1" ht="45.75" customHeight="1">
      <c r="A37" s="391">
        <v>18</v>
      </c>
      <c r="B37" s="392"/>
      <c r="C37" s="461" t="s">
        <v>516</v>
      </c>
      <c r="D37" s="461"/>
      <c r="E37" s="164" t="s">
        <v>504</v>
      </c>
      <c r="F37" s="251">
        <f>SUM(F38:F40)</f>
        <v>0</v>
      </c>
      <c r="G37" s="251">
        <f aca="true" t="shared" si="6" ref="G37:N37">SUM(G38:G40)</f>
        <v>0</v>
      </c>
      <c r="H37" s="251">
        <f t="shared" si="6"/>
        <v>0</v>
      </c>
      <c r="I37" s="251">
        <f t="shared" si="6"/>
        <v>0</v>
      </c>
      <c r="J37" s="251">
        <f t="shared" si="6"/>
        <v>0</v>
      </c>
      <c r="K37" s="251">
        <f t="shared" si="6"/>
        <v>0</v>
      </c>
      <c r="L37" s="251">
        <f t="shared" si="6"/>
        <v>0</v>
      </c>
      <c r="M37" s="251">
        <f t="shared" si="6"/>
        <v>0</v>
      </c>
      <c r="N37" s="251">
        <f t="shared" si="6"/>
        <v>0</v>
      </c>
      <c r="O37" s="251">
        <f>SUM(O38:O40)</f>
        <v>0</v>
      </c>
      <c r="P37" s="251">
        <f>SUM(P38:P40)</f>
        <v>0</v>
      </c>
      <c r="Q37" s="251">
        <f>SUM(Q38:Q40)</f>
        <v>0</v>
      </c>
      <c r="R37" s="401">
        <f>SUM(R38:R40)</f>
        <v>0</v>
      </c>
      <c r="S37" s="253"/>
    </row>
    <row r="38" spans="1:19" s="377" customFormat="1" ht="12.75">
      <c r="A38" s="402" t="s">
        <v>517</v>
      </c>
      <c r="B38" s="403"/>
      <c r="C38" s="131"/>
      <c r="D38" s="396" t="s">
        <v>498</v>
      </c>
      <c r="E38" s="81" t="s">
        <v>504</v>
      </c>
      <c r="F38" s="164"/>
      <c r="G38" s="164"/>
      <c r="H38" s="164"/>
      <c r="I38" s="405"/>
      <c r="J38" s="164"/>
      <c r="K38" s="164"/>
      <c r="L38" s="405"/>
      <c r="M38" s="164"/>
      <c r="N38" s="81" t="s">
        <v>504</v>
      </c>
      <c r="O38" s="164"/>
      <c r="P38" s="164"/>
      <c r="Q38" s="164"/>
      <c r="R38" s="401">
        <f t="shared" si="1"/>
        <v>0</v>
      </c>
      <c r="S38" s="253"/>
    </row>
    <row r="39" spans="1:19" s="377" customFormat="1" ht="12.75">
      <c r="A39" s="402" t="s">
        <v>518</v>
      </c>
      <c r="B39" s="403"/>
      <c r="C39" s="131"/>
      <c r="D39" s="396" t="s">
        <v>499</v>
      </c>
      <c r="E39" s="81" t="s">
        <v>504</v>
      </c>
      <c r="F39" s="164"/>
      <c r="G39" s="164"/>
      <c r="H39" s="164"/>
      <c r="I39" s="405"/>
      <c r="J39" s="164"/>
      <c r="K39" s="164"/>
      <c r="L39" s="405"/>
      <c r="M39" s="164"/>
      <c r="N39" s="81" t="s">
        <v>504</v>
      </c>
      <c r="O39" s="164"/>
      <c r="P39" s="164"/>
      <c r="Q39" s="164"/>
      <c r="R39" s="401">
        <f t="shared" si="1"/>
        <v>0</v>
      </c>
      <c r="S39" s="253"/>
    </row>
    <row r="40" spans="1:19" s="377" customFormat="1" ht="12.75">
      <c r="A40" s="402" t="s">
        <v>519</v>
      </c>
      <c r="B40" s="403"/>
      <c r="C40" s="131"/>
      <c r="D40" s="396" t="s">
        <v>500</v>
      </c>
      <c r="E40" s="81" t="s">
        <v>504</v>
      </c>
      <c r="F40" s="164"/>
      <c r="G40" s="164"/>
      <c r="H40" s="164"/>
      <c r="I40" s="405"/>
      <c r="J40" s="164"/>
      <c r="K40" s="164"/>
      <c r="L40" s="405"/>
      <c r="M40" s="164"/>
      <c r="N40" s="81" t="s">
        <v>504</v>
      </c>
      <c r="O40" s="164"/>
      <c r="P40" s="164"/>
      <c r="Q40" s="164"/>
      <c r="R40" s="401">
        <f t="shared" si="1"/>
        <v>0</v>
      </c>
      <c r="S40" s="253"/>
    </row>
    <row r="41" spans="1:19" s="377" customFormat="1" ht="15" customHeight="1">
      <c r="A41" s="391">
        <v>19</v>
      </c>
      <c r="B41" s="403"/>
      <c r="C41" s="557" t="s">
        <v>429</v>
      </c>
      <c r="D41" s="557"/>
      <c r="E41" s="164" t="s">
        <v>504</v>
      </c>
      <c r="F41" s="164"/>
      <c r="G41" s="164"/>
      <c r="H41" s="164"/>
      <c r="I41" s="405"/>
      <c r="J41" s="405"/>
      <c r="K41" s="405"/>
      <c r="L41" s="405"/>
      <c r="M41" s="164"/>
      <c r="N41" s="81" t="s">
        <v>504</v>
      </c>
      <c r="O41" s="164"/>
      <c r="P41" s="164"/>
      <c r="Q41" s="164"/>
      <c r="R41" s="401">
        <f t="shared" si="1"/>
        <v>0</v>
      </c>
      <c r="S41" s="253"/>
    </row>
    <row r="42" spans="1:19" s="377" customFormat="1" ht="15" customHeight="1">
      <c r="A42" s="391">
        <v>20</v>
      </c>
      <c r="B42" s="403"/>
      <c r="C42" s="131"/>
      <c r="D42" s="396" t="s">
        <v>501</v>
      </c>
      <c r="E42" s="164" t="s">
        <v>236</v>
      </c>
      <c r="F42" s="164"/>
      <c r="G42" s="164"/>
      <c r="H42" s="164"/>
      <c r="I42" s="405"/>
      <c r="J42" s="405"/>
      <c r="K42" s="405"/>
      <c r="L42" s="405"/>
      <c r="M42" s="164"/>
      <c r="N42" s="81"/>
      <c r="O42" s="164"/>
      <c r="P42" s="164"/>
      <c r="Q42" s="164"/>
      <c r="R42" s="401"/>
      <c r="S42" s="253"/>
    </row>
    <row r="43" spans="1:19" s="377" customFormat="1" ht="54.75" customHeight="1">
      <c r="A43" s="378">
        <v>21</v>
      </c>
      <c r="B43" s="558" t="s">
        <v>520</v>
      </c>
      <c r="C43" s="558"/>
      <c r="D43" s="558"/>
      <c r="E43" s="164" t="s">
        <v>504</v>
      </c>
      <c r="F43" s="248">
        <f>F33+F34+F35-F36-F37+F41</f>
        <v>0</v>
      </c>
      <c r="G43" s="248">
        <v>0</v>
      </c>
      <c r="H43" s="248">
        <f aca="true" t="shared" si="7" ref="H43:M43">H33+H34+H35-H36-H37+H41</f>
        <v>0</v>
      </c>
      <c r="I43" s="248">
        <f t="shared" si="7"/>
        <v>0</v>
      </c>
      <c r="J43" s="248">
        <f t="shared" si="7"/>
        <v>0</v>
      </c>
      <c r="K43" s="248">
        <f t="shared" si="7"/>
        <v>0</v>
      </c>
      <c r="L43" s="248">
        <f t="shared" si="7"/>
        <v>0</v>
      </c>
      <c r="M43" s="248">
        <f t="shared" si="7"/>
        <v>0</v>
      </c>
      <c r="N43" s="248">
        <v>0</v>
      </c>
      <c r="O43" s="248">
        <f>O33+O34+O35-O36-O37+O41</f>
        <v>0</v>
      </c>
      <c r="P43" s="248">
        <f>P33+P34+P35-P36-P37+P41</f>
        <v>0</v>
      </c>
      <c r="Q43" s="248">
        <f>Q33+Q34+Q35-Q36-Q37+Q41</f>
        <v>0</v>
      </c>
      <c r="R43" s="382">
        <f>R33+R34+R35-R36-R37+R41</f>
        <v>0</v>
      </c>
      <c r="S43" s="220"/>
    </row>
    <row r="44" spans="1:19" s="377" customFormat="1" ht="30.75" customHeight="1">
      <c r="A44" s="378">
        <v>22</v>
      </c>
      <c r="B44" s="559" t="s">
        <v>521</v>
      </c>
      <c r="C44" s="559"/>
      <c r="D44" s="559"/>
      <c r="E44" s="164"/>
      <c r="F44" s="164" t="s">
        <v>504</v>
      </c>
      <c r="G44" s="164" t="s">
        <v>504</v>
      </c>
      <c r="H44" s="164" t="s">
        <v>504</v>
      </c>
      <c r="I44" s="164"/>
      <c r="J44" s="164" t="s">
        <v>504</v>
      </c>
      <c r="K44" s="164" t="s">
        <v>504</v>
      </c>
      <c r="L44" s="164"/>
      <c r="M44" s="164" t="s">
        <v>504</v>
      </c>
      <c r="N44" s="164"/>
      <c r="O44" s="164" t="s">
        <v>504</v>
      </c>
      <c r="P44" s="164" t="s">
        <v>504</v>
      </c>
      <c r="Q44" s="164" t="s">
        <v>504</v>
      </c>
      <c r="R44" s="401">
        <f t="shared" si="1"/>
        <v>0</v>
      </c>
      <c r="S44" s="253"/>
    </row>
    <row r="45" spans="1:19" s="377" customFormat="1" ht="45" customHeight="1">
      <c r="A45" s="391">
        <v>23</v>
      </c>
      <c r="B45" s="532" t="s">
        <v>522</v>
      </c>
      <c r="C45" s="532"/>
      <c r="D45" s="532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401">
        <f t="shared" si="1"/>
        <v>0</v>
      </c>
      <c r="S45" s="253"/>
    </row>
    <row r="46" spans="1:19" s="377" customFormat="1" ht="39.75" customHeight="1">
      <c r="A46" s="391">
        <v>24</v>
      </c>
      <c r="B46" s="392"/>
      <c r="C46" s="461" t="s">
        <v>523</v>
      </c>
      <c r="D46" s="461"/>
      <c r="E46" s="164"/>
      <c r="F46" s="164" t="s">
        <v>504</v>
      </c>
      <c r="G46" s="164" t="s">
        <v>504</v>
      </c>
      <c r="H46" s="164" t="s">
        <v>504</v>
      </c>
      <c r="I46" s="164"/>
      <c r="J46" s="164" t="s">
        <v>504</v>
      </c>
      <c r="K46" s="164" t="s">
        <v>504</v>
      </c>
      <c r="L46" s="164"/>
      <c r="M46" s="164" t="s">
        <v>504</v>
      </c>
      <c r="N46" s="164"/>
      <c r="O46" s="164" t="s">
        <v>504</v>
      </c>
      <c r="P46" s="164" t="s">
        <v>504</v>
      </c>
      <c r="Q46" s="164" t="s">
        <v>504</v>
      </c>
      <c r="R46" s="401">
        <f t="shared" si="1"/>
        <v>0</v>
      </c>
      <c r="S46" s="253"/>
    </row>
    <row r="47" spans="1:19" s="377" customFormat="1" ht="45" customHeight="1">
      <c r="A47" s="391">
        <v>25</v>
      </c>
      <c r="B47" s="386"/>
      <c r="C47" s="461" t="s">
        <v>524</v>
      </c>
      <c r="D47" s="461"/>
      <c r="E47" s="251">
        <f>SUM(E48:E50)</f>
        <v>0</v>
      </c>
      <c r="F47" s="81" t="s">
        <v>504</v>
      </c>
      <c r="G47" s="81" t="s">
        <v>504</v>
      </c>
      <c r="H47" s="81" t="s">
        <v>504</v>
      </c>
      <c r="I47" s="251">
        <f>SUM(I48:I50)</f>
        <v>0</v>
      </c>
      <c r="J47" s="81" t="s">
        <v>504</v>
      </c>
      <c r="K47" s="81" t="s">
        <v>504</v>
      </c>
      <c r="L47" s="251">
        <f>SUM(L48:L50)</f>
        <v>0</v>
      </c>
      <c r="M47" s="81" t="s">
        <v>504</v>
      </c>
      <c r="N47" s="251">
        <f>SUM(N48:N50)</f>
        <v>0</v>
      </c>
      <c r="O47" s="81" t="s">
        <v>504</v>
      </c>
      <c r="P47" s="81" t="s">
        <v>504</v>
      </c>
      <c r="Q47" s="81" t="s">
        <v>504</v>
      </c>
      <c r="R47" s="401">
        <f>SUM(R48:R50)</f>
        <v>0</v>
      </c>
      <c r="S47" s="253"/>
    </row>
    <row r="48" spans="1:19" s="377" customFormat="1" ht="12.75">
      <c r="A48" s="402" t="s">
        <v>525</v>
      </c>
      <c r="B48" s="406"/>
      <c r="C48" s="131"/>
      <c r="D48" s="396" t="s">
        <v>498</v>
      </c>
      <c r="E48" s="81"/>
      <c r="F48" s="81" t="s">
        <v>504</v>
      </c>
      <c r="G48" s="81" t="s">
        <v>504</v>
      </c>
      <c r="H48" s="81" t="s">
        <v>504</v>
      </c>
      <c r="I48" s="81"/>
      <c r="J48" s="81" t="s">
        <v>504</v>
      </c>
      <c r="K48" s="81" t="s">
        <v>504</v>
      </c>
      <c r="L48" s="81"/>
      <c r="M48" s="81" t="s">
        <v>504</v>
      </c>
      <c r="N48" s="81"/>
      <c r="O48" s="81" t="s">
        <v>504</v>
      </c>
      <c r="P48" s="81" t="s">
        <v>504</v>
      </c>
      <c r="Q48" s="81" t="s">
        <v>504</v>
      </c>
      <c r="R48" s="401">
        <f t="shared" si="1"/>
        <v>0</v>
      </c>
      <c r="S48" s="253"/>
    </row>
    <row r="49" spans="1:19" s="377" customFormat="1" ht="12.75">
      <c r="A49" s="402" t="s">
        <v>526</v>
      </c>
      <c r="B49" s="406"/>
      <c r="C49" s="131"/>
      <c r="D49" s="396" t="s">
        <v>499</v>
      </c>
      <c r="E49" s="81"/>
      <c r="F49" s="81" t="s">
        <v>504</v>
      </c>
      <c r="G49" s="81" t="s">
        <v>504</v>
      </c>
      <c r="H49" s="81" t="s">
        <v>504</v>
      </c>
      <c r="I49" s="81"/>
      <c r="J49" s="81" t="s">
        <v>504</v>
      </c>
      <c r="K49" s="81" t="s">
        <v>504</v>
      </c>
      <c r="L49" s="81"/>
      <c r="M49" s="81" t="s">
        <v>504</v>
      </c>
      <c r="N49" s="81"/>
      <c r="O49" s="81" t="s">
        <v>504</v>
      </c>
      <c r="P49" s="81" t="s">
        <v>504</v>
      </c>
      <c r="Q49" s="81" t="s">
        <v>504</v>
      </c>
      <c r="R49" s="401">
        <f t="shared" si="1"/>
        <v>0</v>
      </c>
      <c r="S49" s="253"/>
    </row>
    <row r="50" spans="1:19" s="377" customFormat="1" ht="12.75">
      <c r="A50" s="402" t="s">
        <v>527</v>
      </c>
      <c r="B50" s="406"/>
      <c r="C50" s="131"/>
      <c r="D50" s="396" t="s">
        <v>500</v>
      </c>
      <c r="E50" s="81"/>
      <c r="F50" s="81" t="s">
        <v>504</v>
      </c>
      <c r="G50" s="81" t="s">
        <v>504</v>
      </c>
      <c r="H50" s="81" t="s">
        <v>504</v>
      </c>
      <c r="I50" s="81"/>
      <c r="J50" s="81" t="s">
        <v>504</v>
      </c>
      <c r="K50" s="81" t="s">
        <v>504</v>
      </c>
      <c r="L50" s="81"/>
      <c r="M50" s="81" t="s">
        <v>504</v>
      </c>
      <c r="N50" s="81"/>
      <c r="O50" s="81" t="s">
        <v>504</v>
      </c>
      <c r="P50" s="81" t="s">
        <v>504</v>
      </c>
      <c r="Q50" s="81" t="s">
        <v>504</v>
      </c>
      <c r="R50" s="401">
        <f t="shared" si="1"/>
        <v>0</v>
      </c>
      <c r="S50" s="253"/>
    </row>
    <row r="51" spans="1:19" s="377" customFormat="1" ht="15" customHeight="1">
      <c r="A51" s="402" t="s">
        <v>528</v>
      </c>
      <c r="B51" s="403"/>
      <c r="C51" s="557" t="s">
        <v>429</v>
      </c>
      <c r="D51" s="557"/>
      <c r="E51" s="164"/>
      <c r="F51" s="164" t="s">
        <v>504</v>
      </c>
      <c r="G51" s="164" t="s">
        <v>504</v>
      </c>
      <c r="H51" s="164" t="s">
        <v>504</v>
      </c>
      <c r="I51" s="164"/>
      <c r="J51" s="164" t="s">
        <v>504</v>
      </c>
      <c r="K51" s="164" t="s">
        <v>504</v>
      </c>
      <c r="L51" s="164"/>
      <c r="M51" s="164" t="s">
        <v>504</v>
      </c>
      <c r="N51" s="164"/>
      <c r="O51" s="164" t="s">
        <v>504</v>
      </c>
      <c r="P51" s="164" t="s">
        <v>504</v>
      </c>
      <c r="Q51" s="164" t="s">
        <v>504</v>
      </c>
      <c r="R51" s="401">
        <f t="shared" si="1"/>
        <v>0</v>
      </c>
      <c r="S51" s="253"/>
    </row>
    <row r="52" spans="1:19" s="377" customFormat="1" ht="15" customHeight="1">
      <c r="A52" s="402" t="s">
        <v>529</v>
      </c>
      <c r="B52" s="403"/>
      <c r="C52" s="131"/>
      <c r="D52" s="396" t="s">
        <v>501</v>
      </c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401"/>
      <c r="S52" s="253"/>
    </row>
    <row r="53" spans="1:19" s="377" customFormat="1" ht="41.25" customHeight="1">
      <c r="A53" s="378">
        <v>28</v>
      </c>
      <c r="B53" s="558" t="s">
        <v>530</v>
      </c>
      <c r="C53" s="558"/>
      <c r="D53" s="558"/>
      <c r="E53" s="248">
        <f>E44+E45+E46-E47+E51</f>
        <v>0</v>
      </c>
      <c r="F53" s="81" t="s">
        <v>504</v>
      </c>
      <c r="G53" s="81" t="s">
        <v>236</v>
      </c>
      <c r="H53" s="81" t="s">
        <v>236</v>
      </c>
      <c r="I53" s="248">
        <f>I44+I45+I46-I47+I51</f>
        <v>0</v>
      </c>
      <c r="J53" s="81"/>
      <c r="K53" s="81"/>
      <c r="L53" s="248">
        <f>L44+L45+L46-L47+L51</f>
        <v>0</v>
      </c>
      <c r="M53" s="81"/>
      <c r="N53" s="248">
        <f>N44+N45+N46-N47+N51</f>
        <v>0</v>
      </c>
      <c r="O53" s="81"/>
      <c r="P53" s="81"/>
      <c r="Q53" s="81"/>
      <c r="R53" s="382">
        <f>R44+R45+R46-R47+R51</f>
        <v>0</v>
      </c>
      <c r="S53" s="220"/>
    </row>
    <row r="54" spans="1:20" s="377" customFormat="1" ht="54.75" customHeight="1">
      <c r="A54" s="378">
        <v>29</v>
      </c>
      <c r="B54" s="558" t="s">
        <v>531</v>
      </c>
      <c r="C54" s="558"/>
      <c r="D54" s="558"/>
      <c r="E54" s="248">
        <f>E22+E53</f>
        <v>0</v>
      </c>
      <c r="F54" s="248">
        <f>F22-F32-F43</f>
        <v>0</v>
      </c>
      <c r="G54" s="407">
        <f aca="true" t="shared" si="8" ref="G54:M54">G22+G32+G43</f>
        <v>857056.29</v>
      </c>
      <c r="H54" s="407">
        <f t="shared" si="8"/>
        <v>7182.6500000000015</v>
      </c>
      <c r="I54" s="408">
        <f t="shared" si="8"/>
        <v>0</v>
      </c>
      <c r="J54" s="407">
        <f t="shared" si="8"/>
        <v>6837.509999999995</v>
      </c>
      <c r="K54" s="408">
        <f t="shared" si="8"/>
        <v>0</v>
      </c>
      <c r="L54" s="408">
        <f t="shared" si="8"/>
        <v>0</v>
      </c>
      <c r="M54" s="407">
        <f t="shared" si="8"/>
        <v>83412.74999999997</v>
      </c>
      <c r="N54" s="407"/>
      <c r="O54" s="299">
        <f>O22+O32+O43</f>
        <v>29797.09</v>
      </c>
      <c r="P54" s="407"/>
      <c r="Q54" s="407"/>
      <c r="R54" s="407">
        <f>R22+R32+R43</f>
        <v>984286.2900000002</v>
      </c>
      <c r="S54" s="409">
        <f>G54+H54+J54+M54</f>
        <v>954489.2000000001</v>
      </c>
      <c r="T54" s="410">
        <f>SUM(G54:P54)</f>
        <v>984286.29</v>
      </c>
    </row>
    <row r="55" spans="1:19" s="377" customFormat="1" ht="54.75" customHeight="1">
      <c r="A55" s="378">
        <v>30</v>
      </c>
      <c r="B55" s="558" t="s">
        <v>532</v>
      </c>
      <c r="C55" s="558"/>
      <c r="D55" s="558"/>
      <c r="E55" s="248">
        <f>E12+E44</f>
        <v>0</v>
      </c>
      <c r="F55" s="248">
        <f>F12-F23-F33</f>
        <v>0</v>
      </c>
      <c r="G55" s="320">
        <f>G12+G23</f>
        <v>523307.3</v>
      </c>
      <c r="H55" s="380">
        <f aca="true" t="shared" si="9" ref="H55:R55">H12+H23</f>
        <v>7764.040000000001</v>
      </c>
      <c r="I55" s="379">
        <f t="shared" si="9"/>
        <v>0</v>
      </c>
      <c r="J55" s="380">
        <f t="shared" si="9"/>
        <v>2578.3099999999977</v>
      </c>
      <c r="K55" s="379">
        <f t="shared" si="9"/>
        <v>0</v>
      </c>
      <c r="L55" s="379">
        <f t="shared" si="9"/>
        <v>0</v>
      </c>
      <c r="M55" s="380">
        <f t="shared" si="9"/>
        <v>81963.69999999998</v>
      </c>
      <c r="N55" s="381"/>
      <c r="O55" s="379">
        <f t="shared" si="9"/>
        <v>29618.02</v>
      </c>
      <c r="P55" s="379">
        <v>0</v>
      </c>
      <c r="Q55" s="379">
        <v>0</v>
      </c>
      <c r="R55" s="411">
        <f t="shared" si="9"/>
        <v>645231.37</v>
      </c>
      <c r="S55" s="220"/>
    </row>
    <row r="56" spans="1:19" s="377" customFormat="1" ht="12.75">
      <c r="A56" s="241" t="s">
        <v>533</v>
      </c>
      <c r="B56" s="241"/>
      <c r="C56" s="241"/>
      <c r="D56" s="241"/>
      <c r="E56" s="241"/>
      <c r="F56" s="241"/>
      <c r="G56" s="241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3"/>
    </row>
    <row r="57" spans="1:19" s="377" customFormat="1" ht="12.75">
      <c r="A57" s="241" t="s">
        <v>534</v>
      </c>
      <c r="B57" s="241"/>
      <c r="C57" s="241"/>
      <c r="D57" s="241"/>
      <c r="E57" s="241"/>
      <c r="F57" s="241"/>
      <c r="G57" s="241"/>
      <c r="H57" s="412"/>
      <c r="I57" s="412"/>
      <c r="J57" s="412"/>
      <c r="K57" s="412"/>
      <c r="L57" s="412"/>
      <c r="M57" s="412"/>
      <c r="N57" s="412"/>
      <c r="O57" s="412"/>
      <c r="P57" s="412"/>
      <c r="Q57" s="412"/>
      <c r="R57" s="412"/>
      <c r="S57" s="413"/>
    </row>
    <row r="58" spans="1:18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</row>
    <row r="59" spans="1:6" ht="12.75">
      <c r="A59" s="337" t="s">
        <v>454</v>
      </c>
      <c r="C59" s="339"/>
      <c r="D59" s="338" t="s">
        <v>105</v>
      </c>
      <c r="F59" s="339"/>
    </row>
    <row r="60" spans="4:6" ht="12.75">
      <c r="D60" s="339" t="s">
        <v>455</v>
      </c>
      <c r="F60" s="339"/>
    </row>
  </sheetData>
  <sheetProtection selectLockedCells="1" selectUnlockedCells="1"/>
  <mergeCells count="45">
    <mergeCell ref="B45:D45"/>
    <mergeCell ref="C36:D36"/>
    <mergeCell ref="C47:D47"/>
    <mergeCell ref="C51:D51"/>
    <mergeCell ref="B53:D53"/>
    <mergeCell ref="B54:D54"/>
    <mergeCell ref="B55:D55"/>
    <mergeCell ref="C37:D37"/>
    <mergeCell ref="C41:D41"/>
    <mergeCell ref="B43:D43"/>
    <mergeCell ref="B44:D44"/>
    <mergeCell ref="B23:D23"/>
    <mergeCell ref="C24:D24"/>
    <mergeCell ref="C25:D25"/>
    <mergeCell ref="C26:D26"/>
    <mergeCell ref="C46:D46"/>
    <mergeCell ref="C30:D30"/>
    <mergeCell ref="B32:D32"/>
    <mergeCell ref="B33:D33"/>
    <mergeCell ref="C34:D34"/>
    <mergeCell ref="C35:D35"/>
    <mergeCell ref="B11:D11"/>
    <mergeCell ref="B12:D12"/>
    <mergeCell ref="C20:D20"/>
    <mergeCell ref="B22:D22"/>
    <mergeCell ref="C13:D13"/>
    <mergeCell ref="B16:D16"/>
    <mergeCell ref="E9:E10"/>
    <mergeCell ref="F9:G9"/>
    <mergeCell ref="N9:O9"/>
    <mergeCell ref="P9:P10"/>
    <mergeCell ref="L9:L10"/>
    <mergeCell ref="M9:M10"/>
    <mergeCell ref="H9:H10"/>
    <mergeCell ref="I9:I10"/>
    <mergeCell ref="A3:R3"/>
    <mergeCell ref="E4:O4"/>
    <mergeCell ref="E5:O5"/>
    <mergeCell ref="A7:R7"/>
    <mergeCell ref="A9:A10"/>
    <mergeCell ref="B9:D10"/>
    <mergeCell ref="Q9:Q10"/>
    <mergeCell ref="R9:R10"/>
    <mergeCell ref="J9:J10"/>
    <mergeCell ref="K9:K10"/>
  </mergeCells>
  <printOptions horizontalCentered="1"/>
  <pageMargins left="0.3541666666666667" right="0.3541666666666667" top="0.5902777777777778" bottom="0.39375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i5-1</cp:lastModifiedBy>
  <cp:lastPrinted>2019-03-28T12:57:32Z</cp:lastPrinted>
  <dcterms:modified xsi:type="dcterms:W3CDTF">2019-03-28T14:24:49Z</dcterms:modified>
  <cp:category/>
  <cp:version/>
  <cp:contentType/>
  <cp:contentStatus/>
</cp:coreProperties>
</file>